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Trzni2,15 - Oprava bytu č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'Trzni2,15 - Oprava bytu č...'!$C$4:$J$76,'Trzni2,15 - Oprava bytu č...'!$C$82:$J$116,'Trzni2,15 - Oprava bytu č...'!$C$122:$K$265</definedName>
    <definedName function="false" hidden="false" localSheetId="1" name="_xlnm.Print_Titles" vbProcedure="false">'Trzni2,15 - Oprava bytu č...'!$132:$132</definedName>
    <definedName function="false" hidden="true" localSheetId="1" name="_xlnm._FilterDatabase" vbProcedure="false">'Trzni2,15 - Oprava bytu č...'!$C$132:$K$265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<sst xmlns="http://schemas.openxmlformats.org/spreadsheetml/2006/main" count="1724" uniqueCount="508">
  <si>
    <t xml:space="preserve">Export Komplet</t>
  </si>
  <si>
    <t xml:space="preserve">2.0</t>
  </si>
  <si>
    <t xml:space="preserve">False</t>
  </si>
  <si>
    <t xml:space="preserve">{9f210425-14a0-4350-820f-fa1ef03d7291}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</si>
  <si>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</si>
  <si>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</si>
  <si>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</si>
  <si>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</si>
  <si>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</si>
  <si>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</si>
  <si>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</si>
  <si>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</si>
  <si>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</si>
  <si>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Trzni2,15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</si>
  <si>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</si>
  <si>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</si>
  <si>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bytu č.15, Tržní 2</t>
  </si>
  <si>
    <t xml:space="preserve">KSO:</t>
  </si>
  <si>
    <t xml:space="preserve">CC-CZ:</t>
  </si>
  <si>
    <t xml:space="preserve">Místo:</t>
  </si>
  <si>
    <t xml:space="preserve">Tržní 2, Brno</t>
  </si>
  <si>
    <t xml:space="preserve">Datum:</t>
  </si>
  <si>
    <t xml:space="preserve">Zadavatel:</t>
  </si>
  <si>
    <t xml:space="preserve">IČ:</t>
  </si>
  <si>
    <t xml:space="preserve">MMB,OSM,Husova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</si>
  <si>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</si>
  <si>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</si>
  <si>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</si>
  <si>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</si>
  <si>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</si>
  <si>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</si>
  <si>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</si>
  <si>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</si>
  <si>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</si>
  <si>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</si>
  <si>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</si>
  <si>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</si>
  <si>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</si>
  <si>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</si>
  <si>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</si>
  <si>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</si>
  <si>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</si>
  <si>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</si>
  <si>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</si>
  <si>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</si>
  <si>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</si>
  <si>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</si>
  <si>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</si>
  <si>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</si>
  <si>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</si>
  <si>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</si>
  <si>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</si>
  <si>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</si>
  <si>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</si>
  <si>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</si>
  <si>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</si>
  <si>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</si>
  <si>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</si>
  <si>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</si>
  <si>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</si>
  <si>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</si>
  <si>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</si>
  <si>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</si>
  <si>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</si>
  <si>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</si>
  <si>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</si>
  <si>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</si>
  <si>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</si>
  <si>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</si>
  <si>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</si>
  <si>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</si>
  <si>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</si>
  <si>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</si>
  <si>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</si>
  <si>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</si>
  <si>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</si>
  <si>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</si>
  <si>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</si>
  <si>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</si>
  <si>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</si>
  <si>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</si>
  <si>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</si>
  <si>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</si>
  <si>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</si>
  <si>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</si>
  <si>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</si>
  <si>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</si>
  <si>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</si>
  <si>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</si>
  <si>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</si>
  <si>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</si>
  <si>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</si>
  <si>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</si>
  <si>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</si>
  <si>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</si>
  <si>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</si>
  <si>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</si>
  <si>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</si>
  <si>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</si>
  <si>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</si>
  <si>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</si>
  <si>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</si>
  <si>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</si>
  <si>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</si>
  <si>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</si>
  <si>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</si>
  <si>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</si>
  <si>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</si>
  <si>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</si>
  <si>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</si>
  <si>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</si>
  <si>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</si>
  <si>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</si>
  <si>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</si>
  <si>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</si>
  <si>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</si>
  <si>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</si>
  <si>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</si>
  <si>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</si>
  <si>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</si>
  <si>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</si>
  <si>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</si>
  <si>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</si>
  <si>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</si>
  <si>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</si>
  <si>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</si>
  <si>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</si>
  <si>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</si>
  <si>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</si>
  <si>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</si>
  <si>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1277481235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</si>
  <si>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</si>
  <si>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</si>
  <si>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</si>
  <si>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10%</t>
  </si>
  <si>
    <t xml:space="preserve">m2</t>
  </si>
  <si>
    <t xml:space="preserve">CS ÚRS 2021 01</t>
  </si>
  <si>
    <t xml:space="preserve">699563345</t>
  </si>
  <si>
    <t xml:space="preserve">VV</t>
  </si>
  <si>
    <t xml:space="preserve">6,41+0,95+3,62+17,62</t>
  </si>
  <si>
    <t xml:space="preserve">3</t>
  </si>
  <si>
    <t xml:space="preserve">612131121</t>
  </si>
  <si>
    <t xml:space="preserve">Penetrační disperzní nátěr vnitřních stěn nanášený ručně</t>
  </si>
  <si>
    <t xml:space="preserve">-339834346</t>
  </si>
  <si>
    <t xml:space="preserve">612311131</t>
  </si>
  <si>
    <t xml:space="preserve">Potažení vnitřních stěn vápenným štukem tloušťky do 3 mm</t>
  </si>
  <si>
    <t xml:space="preserve">1292647673</t>
  </si>
  <si>
    <t xml:space="preserve">"pokoj+kk"(3,0+1,73+1,4)*2,6-1,0*1,6-0,8*2,3+(1,6*2+1,0)*0,2+(2,4*2+0,9)*0,2</t>
  </si>
  <si>
    <t xml:space="preserve">5</t>
  </si>
  <si>
    <t xml:space="preserve">612325422</t>
  </si>
  <si>
    <t xml:space="preserve">Oprava vnitřní vápenocementové štukové omítky stěn v rozsahu plochy do 30%</t>
  </si>
  <si>
    <t xml:space="preserve">-302626845</t>
  </si>
  <si>
    <t xml:space="preserve">"předsín"(2,4+4,4)*2,65*2</t>
  </si>
  <si>
    <t xml:space="preserve">"koupelna"(2,4+1,5)*2*0,65</t>
  </si>
  <si>
    <t xml:space="preserve">"WC"(1,1+0,9)*2*1,15</t>
  </si>
  <si>
    <t xml:space="preserve">"pokoj+kuch"(1,75+1,35+5,18+4,9+3,6+0,8)*2,65</t>
  </si>
  <si>
    <t xml:space="preserve">Mezisoučet</t>
  </si>
  <si>
    <t xml:space="preserve">-(0,7*2,0*4+0,9*2,0+0,8*2,0*2+1*1,6+0,8*2,3)</t>
  </si>
  <si>
    <t xml:space="preserve">(2,4*2+0,9+1,6*2+1,0)*0,2</t>
  </si>
  <si>
    <t xml:space="preserve">Součet</t>
  </si>
  <si>
    <t xml:space="preserve">619991011</t>
  </si>
  <si>
    <t xml:space="preserve">Obalení konstrukcí a prvků fólií přilepenou lepící páskou</t>
  </si>
  <si>
    <t xml:space="preserve">CS ÚRS 2021 02</t>
  </si>
  <si>
    <t xml:space="preserve">-1654286422</t>
  </si>
  <si>
    <t xml:space="preserve">1*1,6+0,8*2,3</t>
  </si>
  <si>
    <t xml:space="preserve">7</t>
  </si>
  <si>
    <t xml:space="preserve">642-pc 2</t>
  </si>
  <si>
    <t xml:space="preserve">Zapravení děr v obkladech</t>
  </si>
  <si>
    <t xml:space="preserve">1729883006</t>
  </si>
  <si>
    <t xml:space="preserve">9</t>
  </si>
  <si>
    <t xml:space="preserve">Ostatní konstrukce a práce, bourání</t>
  </si>
  <si>
    <t xml:space="preserve">8</t>
  </si>
  <si>
    <t xml:space="preserve">952901111R</t>
  </si>
  <si>
    <t xml:space="preserve">Hygienické vyčištění budov bytové a občanské výstavby při výšce podlaží do 4 m</t>
  </si>
  <si>
    <t xml:space="preserve">332076741</t>
  </si>
  <si>
    <t xml:space="preserve">28,6+3,4</t>
  </si>
  <si>
    <t xml:space="preserve">952-pc 1</t>
  </si>
  <si>
    <t xml:space="preserve">Odvoz a likvidace, háčků a šrouby,světel,kuchyňské linky, digestoře,pračky,nepořádku,nábytku,prkna,pračky</t>
  </si>
  <si>
    <t xml:space="preserve">-1812098235</t>
  </si>
  <si>
    <t xml:space="preserve">10</t>
  </si>
  <si>
    <t xml:space="preserve">952-pc 2</t>
  </si>
  <si>
    <t xml:space="preserve">Vyčistit vanu, umyvadla včetně sifonů a baterií</t>
  </si>
  <si>
    <t xml:space="preserve">2072260255</t>
  </si>
  <si>
    <t xml:space="preserve">11</t>
  </si>
  <si>
    <t xml:space="preserve">952-pc 3</t>
  </si>
  <si>
    <t xml:space="preserve">Umytí dlažby a obklady,zapravení spar-  na WC a v koupelně</t>
  </si>
  <si>
    <t xml:space="preserve">hod</t>
  </si>
  <si>
    <t xml:space="preserve">1027871554</t>
  </si>
  <si>
    <t xml:space="preserve">12</t>
  </si>
  <si>
    <t xml:space="preserve">968-pc 4</t>
  </si>
  <si>
    <t xml:space="preserve">Vyvěšení vnitřních dveří  a odvoz </t>
  </si>
  <si>
    <t xml:space="preserve">kus</t>
  </si>
  <si>
    <t xml:space="preserve">441174313</t>
  </si>
  <si>
    <t xml:space="preserve">13</t>
  </si>
  <si>
    <t xml:space="preserve">968-pc 5</t>
  </si>
  <si>
    <t xml:space="preserve">Oprava zákrytu uzávěru v předsíni</t>
  </si>
  <si>
    <t xml:space="preserve">-243021770</t>
  </si>
  <si>
    <t xml:space="preserve">14</t>
  </si>
  <si>
    <t xml:space="preserve">968-pc 6</t>
  </si>
  <si>
    <t xml:space="preserve">Umytí dveří na WC</t>
  </si>
  <si>
    <t xml:space="preserve">499023602</t>
  </si>
  <si>
    <t xml:space="preserve">968-pc 7</t>
  </si>
  <si>
    <t xml:space="preserve">Vyčištění obkladu za kuchyňskou linkou</t>
  </si>
  <si>
    <t xml:space="preserve">2094838621</t>
  </si>
  <si>
    <t xml:space="preserve">16</t>
  </si>
  <si>
    <t xml:space="preserve">978011121</t>
  </si>
  <si>
    <t xml:space="preserve">Otlučení (osekání) vnitřní vápenné nebo vápenocementové omítky stropů v rozsahu do 10 %</t>
  </si>
  <si>
    <t xml:space="preserve">2076060242</t>
  </si>
  <si>
    <t xml:space="preserve">28,6</t>
  </si>
  <si>
    <t xml:space="preserve">17</t>
  </si>
  <si>
    <t xml:space="preserve">978013141</t>
  </si>
  <si>
    <t xml:space="preserve">Otlučení (osekání) vnitřní vápenné nebo vápenocementové omítky stěn v rozsahu do 30 %</t>
  </si>
  <si>
    <t xml:space="preserve">1161769391</t>
  </si>
  <si>
    <t xml:space="preserve">997</t>
  </si>
  <si>
    <t xml:space="preserve">Přesun sutě</t>
  </si>
  <si>
    <t xml:space="preserve">18</t>
  </si>
  <si>
    <t xml:space="preserve">997013213</t>
  </si>
  <si>
    <t xml:space="preserve">Vnitrostaveništní doprava suti a vybouraných hmot pro budovy v do 12 m ručně</t>
  </si>
  <si>
    <t xml:space="preserve">t</t>
  </si>
  <si>
    <t xml:space="preserve">-533498921</t>
  </si>
  <si>
    <t xml:space="preserve">19</t>
  </si>
  <si>
    <t xml:space="preserve">997013501</t>
  </si>
  <si>
    <t xml:space="preserve">Odvoz suti a vybouraných hmot na skládku nebo meziskládku do 1 km se složením</t>
  </si>
  <si>
    <t xml:space="preserve">2035748591</t>
  </si>
  <si>
    <t xml:space="preserve">20</t>
  </si>
  <si>
    <t xml:space="preserve">997013509</t>
  </si>
  <si>
    <t xml:space="preserve">Příplatek k odvozu suti a vybouraných hmot na skládku ZKD 1 km přes 1 km</t>
  </si>
  <si>
    <t xml:space="preserve">-207675916</t>
  </si>
  <si>
    <t xml:space="preserve">1,966*24 'Přepočtené koeficientem množství</t>
  </si>
  <si>
    <t xml:space="preserve">997013601</t>
  </si>
  <si>
    <t xml:space="preserve">Poplatek za uložení na skládce (skládkovné) stavebního odpadu </t>
  </si>
  <si>
    <t xml:space="preserve">-61719556</t>
  </si>
  <si>
    <t xml:space="preserve">998</t>
  </si>
  <si>
    <t xml:space="preserve">Přesun hmot</t>
  </si>
  <si>
    <t xml:space="preserve">22</t>
  </si>
  <si>
    <t xml:space="preserve">998018002</t>
  </si>
  <si>
    <t xml:space="preserve">Přesun hmot ruční pro budovy v do 12 m</t>
  </si>
  <si>
    <t xml:space="preserve">-744576742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</si>
  <si>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</si>
  <si>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</si>
  <si>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</si>
  <si>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</si>
  <si>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23</t>
  </si>
  <si>
    <t xml:space="preserve">7221-pc2</t>
  </si>
  <si>
    <t xml:space="preserve">Kontrola funkčnosti uzávěru teplé a stadené vody-případná výměna</t>
  </si>
  <si>
    <t xml:space="preserve">230287965</t>
  </si>
  <si>
    <t xml:space="preserve">24</t>
  </si>
  <si>
    <t xml:space="preserve">998722202</t>
  </si>
  <si>
    <t xml:space="preserve">Přesun hmot procentní pro vnitřní vodovod v objektech v do 12 m</t>
  </si>
  <si>
    <t xml:space="preserve">%</t>
  </si>
  <si>
    <t xml:space="preserve">803771346</t>
  </si>
  <si>
    <t xml:space="preserve">725</t>
  </si>
  <si>
    <t xml:space="preserve">Zdravotechnika - zařizovací předměty</t>
  </si>
  <si>
    <t xml:space="preserve">25</t>
  </si>
  <si>
    <t xml:space="preserve">725-pc 0</t>
  </si>
  <si>
    <t xml:space="preserve">Vyčištění závěsného WC, dodání nového prkýnka</t>
  </si>
  <si>
    <t xml:space="preserve">soubor</t>
  </si>
  <si>
    <t xml:space="preserve">1238963457</t>
  </si>
  <si>
    <t xml:space="preserve">26</t>
  </si>
  <si>
    <t xml:space="preserve">725310823</t>
  </si>
  <si>
    <t xml:space="preserve">Demontáž dřez jednoduchý vestavěný v kuchyňských sestavách bez výtokových armatur</t>
  </si>
  <si>
    <t xml:space="preserve">2018734177</t>
  </si>
  <si>
    <t xml:space="preserve">27</t>
  </si>
  <si>
    <t xml:space="preserve">7256-pc 1</t>
  </si>
  <si>
    <t xml:space="preserve">Vyřazení sporáku na základě vyřazovacího protokolu, následná likvidace sporáku</t>
  </si>
  <si>
    <t xml:space="preserve">837778507</t>
  </si>
  <si>
    <t xml:space="preserve">28</t>
  </si>
  <si>
    <t xml:space="preserve">725820802</t>
  </si>
  <si>
    <t xml:space="preserve">Demontáž baterie stojánkové do jednoho otvoru</t>
  </si>
  <si>
    <t xml:space="preserve">1211308920</t>
  </si>
  <si>
    <t xml:space="preserve">29</t>
  </si>
  <si>
    <t xml:space="preserve">725821325</t>
  </si>
  <si>
    <t xml:space="preserve">Baterie dřezová stojánková páková s otáčivým kulatým ústím a délkou ramínka 220 mm</t>
  </si>
  <si>
    <t xml:space="preserve">-314521115</t>
  </si>
  <si>
    <t xml:space="preserve">30</t>
  </si>
  <si>
    <t xml:space="preserve">998725202</t>
  </si>
  <si>
    <t xml:space="preserve">Přesun hmot procentní pro zařizovací předměty v objektech v do 12 m</t>
  </si>
  <si>
    <t xml:space="preserve">1162667730</t>
  </si>
  <si>
    <t xml:space="preserve">734</t>
  </si>
  <si>
    <t xml:space="preserve">Ústřední vytápění - armatury</t>
  </si>
  <si>
    <t xml:space="preserve">31</t>
  </si>
  <si>
    <t xml:space="preserve">734221682</t>
  </si>
  <si>
    <t xml:space="preserve">Výměna -termostatická hlavice kapalinová PN 10 do 110°C otopných těles VK</t>
  </si>
  <si>
    <t xml:space="preserve">-461682963</t>
  </si>
  <si>
    <t xml:space="preserve">32</t>
  </si>
  <si>
    <t xml:space="preserve">734-pc 1</t>
  </si>
  <si>
    <t xml:space="preserve">Umytí otopných těles</t>
  </si>
  <si>
    <t xml:space="preserve">418281546</t>
  </si>
  <si>
    <t xml:space="preserve">33</t>
  </si>
  <si>
    <t xml:space="preserve">998734202</t>
  </si>
  <si>
    <t xml:space="preserve">Přesun hmot procentní pro armatury v objektech v do 12 m</t>
  </si>
  <si>
    <t xml:space="preserve">1473043565</t>
  </si>
  <si>
    <t xml:space="preserve">741</t>
  </si>
  <si>
    <t xml:space="preserve">Elektroinstalace - silnoproud</t>
  </si>
  <si>
    <t xml:space="preserve">34</t>
  </si>
  <si>
    <t xml:space="preserve">741330335</t>
  </si>
  <si>
    <t xml:space="preserve">Montáž ovladač tlačítkový vestavný-objímka se žárovkou</t>
  </si>
  <si>
    <t xml:space="preserve">-1554639646</t>
  </si>
  <si>
    <t xml:space="preserve">35</t>
  </si>
  <si>
    <t xml:space="preserve">M</t>
  </si>
  <si>
    <t xml:space="preserve">34512200</t>
  </si>
  <si>
    <t xml:space="preserve">objímka žárovky E14 svorcová 1253-040 termoplast</t>
  </si>
  <si>
    <t xml:space="preserve">1297608897</t>
  </si>
  <si>
    <t xml:space="preserve">36</t>
  </si>
  <si>
    <t xml:space="preserve">34774102</t>
  </si>
  <si>
    <t xml:space="preserve">žárovka LED E27 6W</t>
  </si>
  <si>
    <t xml:space="preserve">1139996110</t>
  </si>
  <si>
    <t xml:space="preserve">37</t>
  </si>
  <si>
    <t xml:space="preserve">741370002</t>
  </si>
  <si>
    <t xml:space="preserve">Montáž svítidlo žárovkové bytové stropní přisazené 1 zdroj se sklem</t>
  </si>
  <si>
    <t xml:space="preserve">1771676808</t>
  </si>
  <si>
    <t xml:space="preserve">38</t>
  </si>
  <si>
    <t xml:space="preserve">348212</t>
  </si>
  <si>
    <t xml:space="preserve">svítidlo bytové žárovkové stropní včetně světelného zdroje a recykl.poplatku</t>
  </si>
  <si>
    <t xml:space="preserve">-596072739</t>
  </si>
  <si>
    <t xml:space="preserve">39</t>
  </si>
  <si>
    <t xml:space="preserve">741810001</t>
  </si>
  <si>
    <t xml:space="preserve">Celková prohlídka elektrického rozvodu a zařízení do 100 000,- Kč vč.revizní zprávy</t>
  </si>
  <si>
    <t xml:space="preserve">1111901547</t>
  </si>
  <si>
    <t xml:space="preserve">40</t>
  </si>
  <si>
    <t xml:space="preserve">7419-pc 2</t>
  </si>
  <si>
    <t xml:space="preserve">D+M osvětlení kuchyňské linky pod horními skříňkami</t>
  </si>
  <si>
    <t xml:space="preserve">-667891091</t>
  </si>
  <si>
    <t xml:space="preserve">41</t>
  </si>
  <si>
    <t xml:space="preserve">7419-pc 3</t>
  </si>
  <si>
    <t xml:space="preserve">Drobný pomocný instalační materiál (objímky, svorky, sádra, aj.)</t>
  </si>
  <si>
    <t xml:space="preserve">654804344</t>
  </si>
  <si>
    <t xml:space="preserve">42</t>
  </si>
  <si>
    <t xml:space="preserve">7419-pc 4</t>
  </si>
  <si>
    <t xml:space="preserve">Výměna vypínače, dvojzásuvky,zásuvky</t>
  </si>
  <si>
    <t xml:space="preserve">838409522</t>
  </si>
  <si>
    <t xml:space="preserve">43</t>
  </si>
  <si>
    <t xml:space="preserve">7419-pc 7</t>
  </si>
  <si>
    <t xml:space="preserve">Vyčištění ostatních- vypínače, dvojzásuvky,zásuvky,internetu,televize</t>
  </si>
  <si>
    <t xml:space="preserve">-1961453339</t>
  </si>
  <si>
    <t xml:space="preserve">44</t>
  </si>
  <si>
    <t xml:space="preserve">7420-pc 5</t>
  </si>
  <si>
    <t xml:space="preserve">Likvidace demontovaného elektroodpadu</t>
  </si>
  <si>
    <t xml:space="preserve">-1981647205</t>
  </si>
  <si>
    <t xml:space="preserve">45</t>
  </si>
  <si>
    <t xml:space="preserve">7420-pc 6</t>
  </si>
  <si>
    <t xml:space="preserve">Dodávka a montáž el.sporáku</t>
  </si>
  <si>
    <t xml:space="preserve">1461325882</t>
  </si>
  <si>
    <t xml:space="preserve">46</t>
  </si>
  <si>
    <t xml:space="preserve">998741202</t>
  </si>
  <si>
    <t xml:space="preserve">Přesun hmot procentní pro silnoproud v objektech v do 12 m</t>
  </si>
  <si>
    <t xml:space="preserve">1239342874</t>
  </si>
  <si>
    <t xml:space="preserve">742</t>
  </si>
  <si>
    <t xml:space="preserve">Elektroinstalace - slaboproud</t>
  </si>
  <si>
    <t xml:space="preserve">47</t>
  </si>
  <si>
    <t xml:space="preserve">742310006</t>
  </si>
  <si>
    <t xml:space="preserve">Montáž domácího nástěnného  telefonu</t>
  </si>
  <si>
    <t xml:space="preserve">-2068262204</t>
  </si>
  <si>
    <t xml:space="preserve">48</t>
  </si>
  <si>
    <t xml:space="preserve">38226805</t>
  </si>
  <si>
    <t xml:space="preserve">přístroj telefonní domácí s bzučákem</t>
  </si>
  <si>
    <t xml:space="preserve">-1882709208</t>
  </si>
  <si>
    <t xml:space="preserve">49</t>
  </si>
  <si>
    <t xml:space="preserve">742310806</t>
  </si>
  <si>
    <t xml:space="preserve">Demontáž domácího nástěnného telefonu-zbytku</t>
  </si>
  <si>
    <t xml:space="preserve">-584213192</t>
  </si>
  <si>
    <t xml:space="preserve">50</t>
  </si>
  <si>
    <t xml:space="preserve">998742202</t>
  </si>
  <si>
    <t xml:space="preserve">Přesun hmot procentní pro slaboproud v objektech v do 12 m</t>
  </si>
  <si>
    <t xml:space="preserve">-407705672</t>
  </si>
  <si>
    <t xml:space="preserve">766</t>
  </si>
  <si>
    <t xml:space="preserve">Konstrukce truhlářské</t>
  </si>
  <si>
    <t xml:space="preserve">51</t>
  </si>
  <si>
    <t xml:space="preserve">766660001</t>
  </si>
  <si>
    <t xml:space="preserve">Montáž dveřních křídel otvíravých jednokřídlových š do 0,8 m do ocelové zárubně</t>
  </si>
  <si>
    <t xml:space="preserve">1552305079</t>
  </si>
  <si>
    <t xml:space="preserve">52</t>
  </si>
  <si>
    <t xml:space="preserve">61162014R1</t>
  </si>
  <si>
    <t xml:space="preserve">dveře jednokřídlé fóliový prosklené bílé  800x1970mm včetně kování,klik a zámku- nutno přeměřit na stavbě</t>
  </si>
  <si>
    <t xml:space="preserve">-1240284925</t>
  </si>
  <si>
    <t xml:space="preserve">53</t>
  </si>
  <si>
    <t xml:space="preserve">61162014R4</t>
  </si>
  <si>
    <t xml:space="preserve">dveře jednokřídlé fóliový plné bílé  700x1970mm včetně kování,klik ,větrací mřížkya zámku (koupelna) nutno přeměřit na stavbě</t>
  </si>
  <si>
    <t xml:space="preserve">-358165287</t>
  </si>
  <si>
    <t xml:space="preserve">54</t>
  </si>
  <si>
    <t xml:space="preserve">766660022</t>
  </si>
  <si>
    <t xml:space="preserve">Montáž dveřních křídel otvíravých jednokřídlových š přes 0,8 m požárních do ocelové zárubně</t>
  </si>
  <si>
    <t xml:space="preserve">886174641</t>
  </si>
  <si>
    <t xml:space="preserve">55</t>
  </si>
  <si>
    <t xml:space="preserve">61165314</t>
  </si>
  <si>
    <t xml:space="preserve">dveře jednokřídlé vstupní protipožární EI (EW) 30 D3  plné 900x1970mm včetně kukátka,kování,klika-koule,bezpečn.zámek</t>
  </si>
  <si>
    <t xml:space="preserve">-2055906024</t>
  </si>
  <si>
    <t xml:space="preserve">56</t>
  </si>
  <si>
    <t xml:space="preserve">766662811</t>
  </si>
  <si>
    <t xml:space="preserve">Demontáž dveřních prahů u dveří jednokřídlových </t>
  </si>
  <si>
    <t xml:space="preserve">1364348646</t>
  </si>
  <si>
    <t xml:space="preserve">57</t>
  </si>
  <si>
    <t xml:space="preserve">766695213</t>
  </si>
  <si>
    <t xml:space="preserve">Montáž truhlářských prahů dveří jednokřídlových šířky přes 10 cm</t>
  </si>
  <si>
    <t xml:space="preserve">1870697168</t>
  </si>
  <si>
    <t xml:space="preserve">58</t>
  </si>
  <si>
    <t xml:space="preserve">61187116</t>
  </si>
  <si>
    <t xml:space="preserve">práh dveřní dřevěný dubový tl 20mm dl 720-920mm š 100mm včetně nátěru</t>
  </si>
  <si>
    <t xml:space="preserve">1886106891</t>
  </si>
  <si>
    <t xml:space="preserve">59</t>
  </si>
  <si>
    <t xml:space="preserve">766-pc   4</t>
  </si>
  <si>
    <t xml:space="preserve">D+m rohové kuchynské linky včetně dřezu, baterie, digestoře,osvětlení zespodu,..-dle původního tvaru kuch.linky viz TZ</t>
  </si>
  <si>
    <t xml:space="preserve">-1243375324</t>
  </si>
  <si>
    <t xml:space="preserve">60</t>
  </si>
  <si>
    <t xml:space="preserve">766-pc 2</t>
  </si>
  <si>
    <t xml:space="preserve">Oprava ovládání okna a balkonových dveří,hygienické vyčištění,výměna žaluzií, kování a seřízení </t>
  </si>
  <si>
    <t xml:space="preserve">-2137028197</t>
  </si>
  <si>
    <t xml:space="preserve">61</t>
  </si>
  <si>
    <t xml:space="preserve">998766202</t>
  </si>
  <si>
    <t xml:space="preserve">Přesun hmot procentní pro konstrukce truhlářské v objektech v do 12 m</t>
  </si>
  <si>
    <t xml:space="preserve">2072863904</t>
  </si>
  <si>
    <t xml:space="preserve">776</t>
  </si>
  <si>
    <t xml:space="preserve">Podlahy povlakové</t>
  </si>
  <si>
    <t xml:space="preserve">62</t>
  </si>
  <si>
    <t xml:space="preserve">776201911</t>
  </si>
  <si>
    <t xml:space="preserve">Oprava podlah výměnou podlahového povlaku-místní a vyčištění </t>
  </si>
  <si>
    <t xml:space="preserve">-944286188</t>
  </si>
  <si>
    <t xml:space="preserve">6,45+17,6</t>
  </si>
  <si>
    <t xml:space="preserve">63</t>
  </si>
  <si>
    <t xml:space="preserve">998776202</t>
  </si>
  <si>
    <t xml:space="preserve">Přesun hmot procentní pro podlahy povlakové v objektech v do 12 m</t>
  </si>
  <si>
    <t xml:space="preserve">1757281663</t>
  </si>
  <si>
    <t xml:space="preserve">783</t>
  </si>
  <si>
    <t xml:space="preserve">Dokončovací práce - nátěry</t>
  </si>
  <si>
    <t xml:space="preserve">64</t>
  </si>
  <si>
    <t xml:space="preserve">783301311</t>
  </si>
  <si>
    <t xml:space="preserve">Odmaštění zámečnických konstrukcí vodou ředitelným odmašťovačem</t>
  </si>
  <si>
    <t xml:space="preserve">1754973550</t>
  </si>
  <si>
    <t xml:space="preserve">4,8*0,25+4,7*0,25*2+4,9*0,25</t>
  </si>
  <si>
    <t xml:space="preserve">65</t>
  </si>
  <si>
    <t xml:space="preserve">783306801</t>
  </si>
  <si>
    <t xml:space="preserve">Odstranění nátěru ze zámečnických konstrukcí obroušením</t>
  </si>
  <si>
    <t xml:space="preserve">-635918749</t>
  </si>
  <si>
    <t xml:space="preserve">66</t>
  </si>
  <si>
    <t xml:space="preserve">783314201</t>
  </si>
  <si>
    <t xml:space="preserve">Základní antikorozní jednonásobný syntetický standardní nátěr zámečnických konstrukcí</t>
  </si>
  <si>
    <t xml:space="preserve">501522383</t>
  </si>
  <si>
    <t xml:space="preserve">67</t>
  </si>
  <si>
    <t xml:space="preserve">783315101</t>
  </si>
  <si>
    <t xml:space="preserve">Mezinátěr jednonásobný syntetický standardní zámečnických konstrukcí</t>
  </si>
  <si>
    <t xml:space="preserve">436281110</t>
  </si>
  <si>
    <t xml:space="preserve">68</t>
  </si>
  <si>
    <t xml:space="preserve">783317101</t>
  </si>
  <si>
    <t xml:space="preserve">Krycí jednonásobný syntetický standardní nátěr zámečnických konstrukcí</t>
  </si>
  <si>
    <t xml:space="preserve">1474948046</t>
  </si>
  <si>
    <t xml:space="preserve">784</t>
  </si>
  <si>
    <t xml:space="preserve">Dokončovací práce - malby a tapety</t>
  </si>
  <si>
    <t xml:space="preserve">69</t>
  </si>
  <si>
    <t xml:space="preserve">784121001</t>
  </si>
  <si>
    <t xml:space="preserve">Oškrabání malby v mísnostech výšky do 3,80 m</t>
  </si>
  <si>
    <t xml:space="preserve">-282428732</t>
  </si>
  <si>
    <t xml:space="preserve">28,59+92,297+2*4</t>
  </si>
  <si>
    <t xml:space="preserve">70</t>
  </si>
  <si>
    <t xml:space="preserve">784121011</t>
  </si>
  <si>
    <t xml:space="preserve">Rozmývání podkladu po oškrabání malby v místnostech výšky do 3,80 m</t>
  </si>
  <si>
    <t xml:space="preserve">263101168</t>
  </si>
  <si>
    <t xml:space="preserve">71</t>
  </si>
  <si>
    <t xml:space="preserve">784151051</t>
  </si>
  <si>
    <t xml:space="preserve">Dvojnásobné izolování syntetickými barvami v místnostech výšky do 3,80 m</t>
  </si>
  <si>
    <t xml:space="preserve">-1821614278</t>
  </si>
  <si>
    <t xml:space="preserve">72</t>
  </si>
  <si>
    <t xml:space="preserve">784181101</t>
  </si>
  <si>
    <t xml:space="preserve">Základní jednonásobná bezbarvá penetrace podkladu v místnostech výšky do 3,80 m</t>
  </si>
  <si>
    <t xml:space="preserve">973079797</t>
  </si>
  <si>
    <t xml:space="preserve">73</t>
  </si>
  <si>
    <t xml:space="preserve">784221101</t>
  </si>
  <si>
    <t xml:space="preserve">Dvojnásobné bílé malby ze směsí za sucha dobře otěruvzdorných v místnostech do 3,80 m</t>
  </si>
  <si>
    <t xml:space="preserve">-1568464008</t>
  </si>
  <si>
    <t xml:space="preserve">74</t>
  </si>
  <si>
    <t xml:space="preserve">784331001</t>
  </si>
  <si>
    <t xml:space="preserve">Protiplísňový nátěr-WC</t>
  </si>
  <si>
    <t xml:space="preserve">1124697974</t>
  </si>
  <si>
    <t xml:space="preserve">0,5</t>
  </si>
  <si>
    <t xml:space="preserve">HZS</t>
  </si>
  <si>
    <t xml:space="preserve">Hodinové zúčtovací sazby</t>
  </si>
  <si>
    <t xml:space="preserve">75</t>
  </si>
  <si>
    <t xml:space="preserve">HZS2211</t>
  </si>
  <si>
    <t xml:space="preserve">Hodinová zúčtovací sazba instalatér</t>
  </si>
  <si>
    <t xml:space="preserve">512</t>
  </si>
  <si>
    <t xml:space="preserve">1151055931</t>
  </si>
  <si>
    <t xml:space="preserve">"drobné pomocné práce na systému ZTI"2</t>
  </si>
  <si>
    <t xml:space="preserve">"drobné pomocné práce na systému ÚT"4</t>
  </si>
  <si>
    <t xml:space="preserve">76</t>
  </si>
  <si>
    <t xml:space="preserve">HZS2221</t>
  </si>
  <si>
    <t xml:space="preserve">Hodinová zúčtovací sazba elektrikář</t>
  </si>
  <si>
    <t xml:space="preserve">-1436642057</t>
  </si>
  <si>
    <t xml:space="preserve">"demontáž stávající instalace"5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</si>
  <si>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</si>
  <si>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</si>
  <si>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</si>
  <si>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</si>
  <si>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77</t>
  </si>
  <si>
    <t xml:space="preserve">030001000</t>
  </si>
  <si>
    <t xml:space="preserve">Zařízení staveniště 3%</t>
  </si>
  <si>
    <t xml:space="preserve">1024</t>
  </si>
  <si>
    <t xml:space="preserve">1473832689</t>
  </si>
  <si>
    <t xml:space="preserve">VRN6</t>
  </si>
  <si>
    <t xml:space="preserve">Územní vlivy</t>
  </si>
  <si>
    <t xml:space="preserve">78</t>
  </si>
  <si>
    <t xml:space="preserve">065002000</t>
  </si>
  <si>
    <t xml:space="preserve">Mimostaveništní doprava 2%</t>
  </si>
  <si>
    <t xml:space="preserve">261326904</t>
  </si>
  <si>
    <t xml:space="preserve">VRN7</t>
  </si>
  <si>
    <t xml:space="preserve">Provozní vlivy</t>
  </si>
  <si>
    <t xml:space="preserve">79</t>
  </si>
  <si>
    <t xml:space="preserve">073002000</t>
  </si>
  <si>
    <t xml:space="preserve">Ztížený pohyb vozidel v centrech měst 1,5%</t>
  </si>
  <si>
    <t xml:space="preserve">-1753186841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</si>
</sst>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@"/>
    <numFmt numFmtId="167" formatCode="#,##0.00"/>
    <numFmt numFmtId="168" formatCode="#,##0.00%"/>
    <numFmt numFmtId="169" formatCode="General"/>
    <numFmt numFmtId="170" formatCode="DD\.MM\.YYYY"/>
    <numFmt numFmtId="171" formatCode="#,##0.00000"/>
    <numFmt numFmtId="172" formatCode="#,##0.000"/>
  </numFmts>
  <fonts count="42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0000A8"/>
      <name val="Arial CE"/>
      <family val="0"/>
      <charset val="1"/>
    </font>
    <font>
      <sz val="8"/>
      <color rgb="FFFF0000"/>
      <name val="Arial CE"/>
      <family val="0"/>
      <charset val="1"/>
    </font>
    <font>
      <sz val="9"/>
      <name val="Arial CE"/>
      <family val="0"/>
      <charset val="238"/>
    </font>
    <font>
      <i val="true"/>
      <sz val="9"/>
      <color rgb="FF0000FF"/>
      <name val="Arial CE"/>
      <family val="0"/>
      <charset val="1"/>
    </font>
    <font>
      <sz val="9"/>
      <color rgb="FF0000FF"/>
      <name val="Arial CE"/>
      <family val="0"/>
      <charset val="238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9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7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2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2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2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2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N22" activeCellId="0" sqref="AN2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n">
        <v>44445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29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32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34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35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36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37</v>
      </c>
      <c r="F29" s="15" t="s">
        <v>38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39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40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41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42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37" t="s">
        <v>45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48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49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48</v>
      </c>
      <c r="AI60" s="25"/>
      <c r="AJ60" s="25"/>
      <c r="AK60" s="25"/>
      <c r="AL60" s="25"/>
      <c r="AM60" s="42" t="s">
        <v>49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48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49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48</v>
      </c>
      <c r="AI75" s="25"/>
      <c r="AJ75" s="25"/>
      <c r="AK75" s="25"/>
      <c r="AL75" s="25"/>
      <c r="AM75" s="42" t="s">
        <v>49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52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Trzni2,15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č.15, Tržní 2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Tržní 2,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n">
        <f aca="false">IF(AN8= "","",AN8)</f>
        <v>44445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MMB,OSM,Husova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53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54</v>
      </c>
      <c r="D92" s="62"/>
      <c r="E92" s="62"/>
      <c r="F92" s="62"/>
      <c r="G92" s="62"/>
      <c r="H92" s="63"/>
      <c r="I92" s="64" t="s">
        <v>55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56</v>
      </c>
      <c r="AH92" s="65"/>
      <c r="AI92" s="65"/>
      <c r="AJ92" s="65"/>
      <c r="AK92" s="65"/>
      <c r="AL92" s="65"/>
      <c r="AM92" s="65"/>
      <c r="AN92" s="66" t="s">
        <v>57</v>
      </c>
      <c r="AO92" s="66"/>
      <c r="AP92" s="66"/>
      <c r="AQ92" s="67" t="s">
        <v>58</v>
      </c>
      <c r="AR92" s="23"/>
      <c r="AS92" s="68" t="s">
        <v>59</v>
      </c>
      <c r="AT92" s="69" t="s">
        <v>60</v>
      </c>
      <c r="AU92" s="69" t="s">
        <v>61</v>
      </c>
      <c r="AV92" s="69" t="s">
        <v>62</v>
      </c>
      <c r="AW92" s="69" t="s">
        <v>63</v>
      </c>
      <c r="AX92" s="69" t="s">
        <v>64</v>
      </c>
      <c r="AY92" s="69" t="s">
        <v>65</v>
      </c>
      <c r="AZ92" s="69" t="s">
        <v>66</v>
      </c>
      <c r="BA92" s="69" t="s">
        <v>67</v>
      </c>
      <c r="BB92" s="69" t="s">
        <v>68</v>
      </c>
      <c r="BC92" s="69" t="s">
        <v>69</v>
      </c>
      <c r="BD92" s="70" t="s">
        <v>70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72</v>
      </c>
      <c r="BT94" s="85" t="s">
        <v>73</v>
      </c>
      <c r="BV94" s="85" t="s">
        <v>74</v>
      </c>
      <c r="BW94" s="85" t="s">
        <v>3</v>
      </c>
      <c r="BX94" s="85" t="s">
        <v>75</v>
      </c>
      <c r="CL94" s="85"/>
    </row>
    <row r="95" s="97" customFormat="true" ht="24.75" hidden="false" customHeight="true" outlineLevel="0" collapsed="false">
      <c r="A95" s="86" t="s">
        <v>76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'Trzni2,15 - Oprava bytu č...'!J28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77</v>
      </c>
      <c r="AR95" s="87"/>
      <c r="AS95" s="93" t="n">
        <v>0</v>
      </c>
      <c r="AT95" s="94" t="n">
        <f aca="false">ROUND(SUM(AV95:AW95),2)</f>
        <v>0</v>
      </c>
      <c r="AU95" s="95" t="n">
        <f aca="false">'Trzni2,15 - Oprava bytu č...'!P133</f>
        <v>0</v>
      </c>
      <c r="AV95" s="94" t="n">
        <f aca="false">'Trzni2,15 - Oprava bytu č...'!J31</f>
        <v>0</v>
      </c>
      <c r="AW95" s="94" t="n">
        <f aca="false">'Trzni2,15 - Oprava bytu č...'!J32</f>
        <v>0</v>
      </c>
      <c r="AX95" s="94" t="n">
        <f aca="false">'Trzni2,15 - Oprava bytu č...'!J33</f>
        <v>0</v>
      </c>
      <c r="AY95" s="94" t="n">
        <f aca="false">'Trzni2,15 - Oprava bytu č...'!J34</f>
        <v>0</v>
      </c>
      <c r="AZ95" s="94" t="n">
        <f aca="false">'Trzni2,15 - Oprava bytu č...'!F31</f>
        <v>0</v>
      </c>
      <c r="BA95" s="94" t="n">
        <f aca="false">'Trzni2,15 - Oprava bytu č...'!F32</f>
        <v>0</v>
      </c>
      <c r="BB95" s="94" t="n">
        <f aca="false">'Trzni2,15 - Oprava bytu č...'!F33</f>
        <v>0</v>
      </c>
      <c r="BC95" s="94" t="n">
        <f aca="false">'Trzni2,15 - Oprava bytu č...'!F34</f>
        <v>0</v>
      </c>
      <c r="BD95" s="96" t="n">
        <f aca="false">'Trzni2,15 - Oprava bytu č...'!F35</f>
        <v>0</v>
      </c>
      <c r="BT95" s="98" t="s">
        <v>78</v>
      </c>
      <c r="BU95" s="98" t="s">
        <v>79</v>
      </c>
      <c r="BV95" s="98" t="s">
        <v>74</v>
      </c>
      <c r="BW95" s="98" t="s">
        <v>3</v>
      </c>
      <c r="BX95" s="98" t="s">
        <v>75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Trzni2,15 - Oprava bytu č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66"/>
  <sheetViews>
    <sheetView showFormulas="false" showGridLines="false" showRowColHeaders="true" showZeros="true" rightToLeft="false" tabSelected="true" showOutlineSymbols="true" defaultGridColor="true" view="normal" topLeftCell="A241" colorId="64" zoomScale="100" zoomScaleNormal="100" zoomScalePageLayoutView="100" workbookViewId="0">
      <selection pane="topLeft" activeCell="K265" activeCellId="0" sqref="K26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78</v>
      </c>
    </row>
    <row r="4" customFormat="false" ht="24.95" hidden="false" customHeight="true" outlineLevel="0" collapsed="false">
      <c r="B4" s="6"/>
      <c r="D4" s="7" t="s">
        <v>80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n">
        <f aca="false">'Rekapitulace stavby'!AN8</f>
        <v>44445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22</v>
      </c>
      <c r="E12" s="22"/>
      <c r="F12" s="22"/>
      <c r="G12" s="22"/>
      <c r="H12" s="22"/>
      <c r="I12" s="15" t="s">
        <v>23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24</v>
      </c>
      <c r="F13" s="22"/>
      <c r="G13" s="22"/>
      <c r="H13" s="22"/>
      <c r="I13" s="15" t="s">
        <v>25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26</v>
      </c>
      <c r="E15" s="22"/>
      <c r="F15" s="22"/>
      <c r="G15" s="22"/>
      <c r="H15" s="22"/>
      <c r="I15" s="15" t="s">
        <v>23</v>
      </c>
      <c r="J15" s="102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3" t="str">
        <f aca="false">'Rekapitulace stavby'!E14</f>
        <v>Vyplň údaj</v>
      </c>
      <c r="F16" s="103"/>
      <c r="G16" s="103"/>
      <c r="H16" s="103"/>
      <c r="I16" s="15" t="s">
        <v>25</v>
      </c>
      <c r="J16" s="102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28</v>
      </c>
      <c r="E18" s="22"/>
      <c r="F18" s="22"/>
      <c r="G18" s="22"/>
      <c r="H18" s="22"/>
      <c r="I18" s="15" t="s">
        <v>23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29</v>
      </c>
      <c r="F19" s="22"/>
      <c r="G19" s="22"/>
      <c r="H19" s="22"/>
      <c r="I19" s="15" t="s">
        <v>25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31</v>
      </c>
      <c r="E21" s="22"/>
      <c r="F21" s="22"/>
      <c r="G21" s="22"/>
      <c r="H21" s="22"/>
      <c r="I21" s="15" t="s">
        <v>23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29</v>
      </c>
      <c r="F22" s="22"/>
      <c r="G22" s="22"/>
      <c r="H22" s="22"/>
      <c r="I22" s="15" t="s">
        <v>25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32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7" customFormat="true" ht="16.5" hidden="false" customHeight="true" outlineLevel="0" collapsed="false">
      <c r="A25" s="104"/>
      <c r="B25" s="105"/>
      <c r="C25" s="104"/>
      <c r="D25" s="104"/>
      <c r="E25" s="20"/>
      <c r="F25" s="20"/>
      <c r="G25" s="20"/>
      <c r="H25" s="20"/>
      <c r="I25" s="104"/>
      <c r="J25" s="104"/>
      <c r="K25" s="104"/>
      <c r="L25" s="10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8" t="s">
        <v>33</v>
      </c>
      <c r="E28" s="22"/>
      <c r="F28" s="22"/>
      <c r="G28" s="22"/>
      <c r="H28" s="22"/>
      <c r="I28" s="22"/>
      <c r="J28" s="109" t="n">
        <f aca="false">ROUND(J133,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0" t="s">
        <v>35</v>
      </c>
      <c r="G30" s="22"/>
      <c r="H30" s="22"/>
      <c r="I30" s="110" t="s">
        <v>34</v>
      </c>
      <c r="J30" s="110" t="s">
        <v>36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1" t="s">
        <v>37</v>
      </c>
      <c r="E31" s="15" t="s">
        <v>38</v>
      </c>
      <c r="F31" s="112" t="n">
        <f aca="false">ROUND((SUM(BE133:BE265)),  2)</f>
        <v>0</v>
      </c>
      <c r="G31" s="22"/>
      <c r="H31" s="22"/>
      <c r="I31" s="113" t="n">
        <v>0.21</v>
      </c>
      <c r="J31" s="112" t="n">
        <f aca="false">ROUND(((SUM(BE133:BE265))*I31),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39</v>
      </c>
      <c r="F32" s="112" t="n">
        <f aca="false">ROUND((SUM(BF133:BF265)),  2)</f>
        <v>0</v>
      </c>
      <c r="G32" s="22"/>
      <c r="H32" s="22"/>
      <c r="I32" s="113" t="n">
        <v>0.15</v>
      </c>
      <c r="J32" s="112" t="n">
        <f aca="false">ROUND(((SUM(BF133:BF265))*I32),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40</v>
      </c>
      <c r="F33" s="112" t="n">
        <f aca="false">ROUND((SUM(BG133:BG265)),  2)</f>
        <v>0</v>
      </c>
      <c r="G33" s="22"/>
      <c r="H33" s="22"/>
      <c r="I33" s="113" t="n">
        <v>0.21</v>
      </c>
      <c r="J33" s="112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41</v>
      </c>
      <c r="F34" s="112" t="n">
        <f aca="false">ROUND((SUM(BH133:BH265)),  2)</f>
        <v>0</v>
      </c>
      <c r="G34" s="22"/>
      <c r="H34" s="22"/>
      <c r="I34" s="113" t="n">
        <v>0.15</v>
      </c>
      <c r="J34" s="112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42</v>
      </c>
      <c r="F35" s="112" t="n">
        <f aca="false">ROUND((SUM(BI133:BI265)),  2)</f>
        <v>0</v>
      </c>
      <c r="G35" s="22"/>
      <c r="H35" s="22"/>
      <c r="I35" s="113" t="n">
        <v>0</v>
      </c>
      <c r="J35" s="112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4"/>
      <c r="D37" s="115" t="s">
        <v>43</v>
      </c>
      <c r="E37" s="63"/>
      <c r="F37" s="63"/>
      <c r="G37" s="116" t="s">
        <v>44</v>
      </c>
      <c r="H37" s="117" t="s">
        <v>45</v>
      </c>
      <c r="I37" s="63"/>
      <c r="J37" s="118" t="n">
        <f aca="false">SUM(J28:J35)</f>
        <v>0</v>
      </c>
      <c r="K37" s="119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48</v>
      </c>
      <c r="E61" s="25"/>
      <c r="F61" s="120" t="s">
        <v>49</v>
      </c>
      <c r="G61" s="42" t="s">
        <v>48</v>
      </c>
      <c r="H61" s="25"/>
      <c r="I61" s="25"/>
      <c r="J61" s="121" t="s">
        <v>49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48</v>
      </c>
      <c r="E76" s="25"/>
      <c r="F76" s="120" t="s">
        <v>49</v>
      </c>
      <c r="G76" s="42" t="s">
        <v>48</v>
      </c>
      <c r="H76" s="25"/>
      <c r="I76" s="25"/>
      <c r="J76" s="121" t="s">
        <v>49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81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č.15, Tržní 2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Tržní 2, Brno</v>
      </c>
      <c r="G87" s="22"/>
      <c r="H87" s="22"/>
      <c r="I87" s="15" t="s">
        <v>21</v>
      </c>
      <c r="J87" s="101" t="n">
        <f aca="false">IF(J10="","",J10)</f>
        <v>44445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16" t="str">
        <f aca="false">E13</f>
        <v>MMB,OSM,Husova 3, Brno</v>
      </c>
      <c r="G89" s="22"/>
      <c r="H89" s="22"/>
      <c r="I89" s="15" t="s">
        <v>28</v>
      </c>
      <c r="J89" s="122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31</v>
      </c>
      <c r="J90" s="122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3" t="s">
        <v>82</v>
      </c>
      <c r="D92" s="114"/>
      <c r="E92" s="114"/>
      <c r="F92" s="114"/>
      <c r="G92" s="114"/>
      <c r="H92" s="114"/>
      <c r="I92" s="114"/>
      <c r="J92" s="124" t="s">
        <v>83</v>
      </c>
      <c r="K92" s="114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5" t="s">
        <v>84</v>
      </c>
      <c r="D94" s="22"/>
      <c r="E94" s="22"/>
      <c r="F94" s="22"/>
      <c r="G94" s="22"/>
      <c r="H94" s="22"/>
      <c r="I94" s="22"/>
      <c r="J94" s="109" t="n">
        <f aca="false">J133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85</v>
      </c>
    </row>
    <row r="95" s="126" customFormat="true" ht="24.95" hidden="false" customHeight="true" outlineLevel="0" collapsed="false">
      <c r="B95" s="127"/>
      <c r="D95" s="128" t="s">
        <v>86</v>
      </c>
      <c r="E95" s="129"/>
      <c r="F95" s="129"/>
      <c r="G95" s="129"/>
      <c r="H95" s="129"/>
      <c r="I95" s="129"/>
      <c r="J95" s="130" t="n">
        <f aca="false">J134</f>
        <v>0</v>
      </c>
      <c r="L95" s="127"/>
    </row>
    <row r="96" s="131" customFormat="true" ht="19.95" hidden="false" customHeight="true" outlineLevel="0" collapsed="false">
      <c r="B96" s="132"/>
      <c r="D96" s="133" t="s">
        <v>87</v>
      </c>
      <c r="E96" s="134"/>
      <c r="F96" s="134"/>
      <c r="G96" s="134"/>
      <c r="H96" s="134"/>
      <c r="I96" s="134"/>
      <c r="J96" s="135" t="n">
        <f aca="false">J135</f>
        <v>0</v>
      </c>
      <c r="L96" s="132"/>
    </row>
    <row r="97" s="131" customFormat="true" ht="19.95" hidden="false" customHeight="true" outlineLevel="0" collapsed="false">
      <c r="B97" s="132"/>
      <c r="D97" s="133" t="s">
        <v>88</v>
      </c>
      <c r="E97" s="134"/>
      <c r="F97" s="134"/>
      <c r="G97" s="134"/>
      <c r="H97" s="134"/>
      <c r="I97" s="134"/>
      <c r="J97" s="135" t="n">
        <f aca="false">J137</f>
        <v>0</v>
      </c>
      <c r="L97" s="132"/>
    </row>
    <row r="98" s="131" customFormat="true" ht="19.95" hidden="false" customHeight="true" outlineLevel="0" collapsed="false">
      <c r="B98" s="132"/>
      <c r="D98" s="133" t="s">
        <v>89</v>
      </c>
      <c r="E98" s="134"/>
      <c r="F98" s="134"/>
      <c r="G98" s="134"/>
      <c r="H98" s="134"/>
      <c r="I98" s="134"/>
      <c r="J98" s="135" t="n">
        <f aca="false">J156</f>
        <v>0</v>
      </c>
      <c r="L98" s="132"/>
    </row>
    <row r="99" s="131" customFormat="true" ht="19.95" hidden="false" customHeight="true" outlineLevel="0" collapsed="false">
      <c r="B99" s="132"/>
      <c r="D99" s="133" t="s">
        <v>90</v>
      </c>
      <c r="E99" s="134"/>
      <c r="F99" s="134"/>
      <c r="G99" s="134"/>
      <c r="H99" s="134"/>
      <c r="I99" s="134"/>
      <c r="J99" s="135" t="n">
        <f aca="false">J172</f>
        <v>0</v>
      </c>
      <c r="L99" s="132"/>
    </row>
    <row r="100" s="131" customFormat="true" ht="19.95" hidden="false" customHeight="true" outlineLevel="0" collapsed="false">
      <c r="B100" s="132"/>
      <c r="D100" s="133" t="s">
        <v>91</v>
      </c>
      <c r="E100" s="134"/>
      <c r="F100" s="134"/>
      <c r="G100" s="134"/>
      <c r="H100" s="134"/>
      <c r="I100" s="134"/>
      <c r="J100" s="135" t="n">
        <f aca="false">J178</f>
        <v>0</v>
      </c>
      <c r="L100" s="132"/>
    </row>
    <row r="101" s="126" customFormat="true" ht="24.95" hidden="false" customHeight="true" outlineLevel="0" collapsed="false">
      <c r="B101" s="127"/>
      <c r="D101" s="128" t="s">
        <v>92</v>
      </c>
      <c r="E101" s="129"/>
      <c r="F101" s="129"/>
      <c r="G101" s="129"/>
      <c r="H101" s="129"/>
      <c r="I101" s="129"/>
      <c r="J101" s="130" t="n">
        <f aca="false">J180</f>
        <v>0</v>
      </c>
      <c r="L101" s="127"/>
    </row>
    <row r="102" s="131" customFormat="true" ht="19.95" hidden="false" customHeight="true" outlineLevel="0" collapsed="false">
      <c r="B102" s="132"/>
      <c r="D102" s="133" t="s">
        <v>93</v>
      </c>
      <c r="E102" s="134"/>
      <c r="F102" s="134"/>
      <c r="G102" s="134"/>
      <c r="H102" s="134"/>
      <c r="I102" s="134"/>
      <c r="J102" s="135" t="n">
        <f aca="false">J181</f>
        <v>0</v>
      </c>
      <c r="L102" s="132"/>
    </row>
    <row r="103" s="131" customFormat="true" ht="19.95" hidden="false" customHeight="true" outlineLevel="0" collapsed="false">
      <c r="B103" s="132"/>
      <c r="D103" s="133" t="s">
        <v>94</v>
      </c>
      <c r="E103" s="134"/>
      <c r="F103" s="134"/>
      <c r="G103" s="134"/>
      <c r="H103" s="134"/>
      <c r="I103" s="134"/>
      <c r="J103" s="135" t="n">
        <f aca="false">J184</f>
        <v>0</v>
      </c>
      <c r="L103" s="132"/>
    </row>
    <row r="104" s="131" customFormat="true" ht="19.95" hidden="false" customHeight="true" outlineLevel="0" collapsed="false">
      <c r="B104" s="132"/>
      <c r="D104" s="133" t="s">
        <v>95</v>
      </c>
      <c r="E104" s="134"/>
      <c r="F104" s="134"/>
      <c r="G104" s="134"/>
      <c r="H104" s="134"/>
      <c r="I104" s="134"/>
      <c r="J104" s="135" t="n">
        <f aca="false">J192</f>
        <v>0</v>
      </c>
      <c r="L104" s="132"/>
    </row>
    <row r="105" s="131" customFormat="true" ht="19.95" hidden="false" customHeight="true" outlineLevel="0" collapsed="false">
      <c r="B105" s="132"/>
      <c r="D105" s="133" t="s">
        <v>96</v>
      </c>
      <c r="E105" s="134"/>
      <c r="F105" s="134"/>
      <c r="G105" s="134"/>
      <c r="H105" s="134"/>
      <c r="I105" s="134"/>
      <c r="J105" s="135" t="n">
        <f aca="false">J196</f>
        <v>0</v>
      </c>
      <c r="L105" s="132"/>
    </row>
    <row r="106" s="131" customFormat="true" ht="19.95" hidden="false" customHeight="true" outlineLevel="0" collapsed="false">
      <c r="B106" s="132"/>
      <c r="D106" s="133" t="s">
        <v>97</v>
      </c>
      <c r="E106" s="134"/>
      <c r="F106" s="134"/>
      <c r="G106" s="134"/>
      <c r="H106" s="134"/>
      <c r="I106" s="134"/>
      <c r="J106" s="135" t="n">
        <f aca="false">J210</f>
        <v>0</v>
      </c>
      <c r="L106" s="132"/>
    </row>
    <row r="107" s="131" customFormat="true" ht="19.95" hidden="false" customHeight="true" outlineLevel="0" collapsed="false">
      <c r="B107" s="132"/>
      <c r="D107" s="133" t="s">
        <v>98</v>
      </c>
      <c r="E107" s="134"/>
      <c r="F107" s="134"/>
      <c r="G107" s="134"/>
      <c r="H107" s="134"/>
      <c r="I107" s="134"/>
      <c r="J107" s="135" t="n">
        <f aca="false">J215</f>
        <v>0</v>
      </c>
      <c r="L107" s="132"/>
    </row>
    <row r="108" s="131" customFormat="true" ht="19.95" hidden="false" customHeight="true" outlineLevel="0" collapsed="false">
      <c r="B108" s="132"/>
      <c r="D108" s="133" t="s">
        <v>99</v>
      </c>
      <c r="E108" s="134"/>
      <c r="F108" s="134"/>
      <c r="G108" s="134"/>
      <c r="H108" s="134"/>
      <c r="I108" s="134"/>
      <c r="J108" s="135" t="n">
        <f aca="false">J231</f>
        <v>0</v>
      </c>
      <c r="L108" s="132"/>
    </row>
    <row r="109" s="131" customFormat="true" ht="19.95" hidden="false" customHeight="true" outlineLevel="0" collapsed="false">
      <c r="B109" s="132"/>
      <c r="D109" s="133" t="s">
        <v>100</v>
      </c>
      <c r="E109" s="134"/>
      <c r="F109" s="134"/>
      <c r="G109" s="134"/>
      <c r="H109" s="134"/>
      <c r="I109" s="134"/>
      <c r="J109" s="135" t="n">
        <f aca="false">J235</f>
        <v>0</v>
      </c>
      <c r="L109" s="132"/>
    </row>
    <row r="110" s="131" customFormat="true" ht="19.95" hidden="false" customHeight="true" outlineLevel="0" collapsed="false">
      <c r="B110" s="132"/>
      <c r="D110" s="133" t="s">
        <v>101</v>
      </c>
      <c r="E110" s="134"/>
      <c r="F110" s="134"/>
      <c r="G110" s="134"/>
      <c r="H110" s="134"/>
      <c r="I110" s="134"/>
      <c r="J110" s="135" t="n">
        <f aca="false">J242</f>
        <v>0</v>
      </c>
      <c r="L110" s="132"/>
    </row>
    <row r="111" s="126" customFormat="true" ht="24.95" hidden="false" customHeight="true" outlineLevel="0" collapsed="false">
      <c r="B111" s="127"/>
      <c r="D111" s="128" t="s">
        <v>102</v>
      </c>
      <c r="E111" s="129"/>
      <c r="F111" s="129"/>
      <c r="G111" s="129"/>
      <c r="H111" s="129"/>
      <c r="I111" s="129"/>
      <c r="J111" s="130" t="n">
        <f aca="false">J251</f>
        <v>0</v>
      </c>
      <c r="L111" s="127"/>
    </row>
    <row r="112" s="126" customFormat="true" ht="24.95" hidden="false" customHeight="true" outlineLevel="0" collapsed="false">
      <c r="B112" s="127"/>
      <c r="D112" s="128" t="s">
        <v>103</v>
      </c>
      <c r="E112" s="129"/>
      <c r="F112" s="129"/>
      <c r="G112" s="129"/>
      <c r="H112" s="129"/>
      <c r="I112" s="129"/>
      <c r="J112" s="130" t="n">
        <f aca="false">J259</f>
        <v>0</v>
      </c>
      <c r="L112" s="127"/>
    </row>
    <row r="113" s="131" customFormat="true" ht="19.95" hidden="false" customHeight="true" outlineLevel="0" collapsed="false">
      <c r="B113" s="132"/>
      <c r="D113" s="133" t="s">
        <v>104</v>
      </c>
      <c r="E113" s="134"/>
      <c r="F113" s="134"/>
      <c r="G113" s="134"/>
      <c r="H113" s="134"/>
      <c r="I113" s="134"/>
      <c r="J113" s="135" t="n">
        <f aca="false">J260</f>
        <v>0</v>
      </c>
      <c r="L113" s="132"/>
    </row>
    <row r="114" s="131" customFormat="true" ht="19.95" hidden="false" customHeight="true" outlineLevel="0" collapsed="false">
      <c r="B114" s="132"/>
      <c r="D114" s="133" t="s">
        <v>105</v>
      </c>
      <c r="E114" s="134"/>
      <c r="F114" s="134"/>
      <c r="G114" s="134"/>
      <c r="H114" s="134"/>
      <c r="I114" s="134"/>
      <c r="J114" s="135" t="n">
        <f aca="false">J262</f>
        <v>0</v>
      </c>
      <c r="L114" s="132"/>
    </row>
    <row r="115" s="131" customFormat="true" ht="19.95" hidden="false" customHeight="true" outlineLevel="0" collapsed="false">
      <c r="B115" s="132"/>
      <c r="D115" s="133" t="s">
        <v>106</v>
      </c>
      <c r="E115" s="134"/>
      <c r="F115" s="134"/>
      <c r="G115" s="134"/>
      <c r="H115" s="134"/>
      <c r="I115" s="134"/>
      <c r="J115" s="135" t="n">
        <f aca="false">J264</f>
        <v>0</v>
      </c>
      <c r="L115" s="132"/>
    </row>
    <row r="116" s="27" customFormat="true" ht="21.85" hidden="false" customHeight="true" outlineLevel="0" collapsed="false">
      <c r="A116" s="22"/>
      <c r="B116" s="23"/>
      <c r="C116" s="22"/>
      <c r="D116" s="22"/>
      <c r="E116" s="22"/>
      <c r="F116" s="22"/>
      <c r="G116" s="22"/>
      <c r="H116" s="22"/>
      <c r="I116" s="22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21" s="27" customFormat="true" ht="6.95" hidden="false" customHeight="true" outlineLevel="0" collapsed="false">
      <c r="A121" s="22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24.95" hidden="false" customHeight="true" outlineLevel="0" collapsed="false">
      <c r="A122" s="22"/>
      <c r="B122" s="23"/>
      <c r="C122" s="7" t="s">
        <v>107</v>
      </c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2" hidden="false" customHeight="true" outlineLevel="0" collapsed="false">
      <c r="A124" s="22"/>
      <c r="B124" s="23"/>
      <c r="C124" s="15" t="s">
        <v>15</v>
      </c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6.5" hidden="false" customHeight="true" outlineLevel="0" collapsed="false">
      <c r="A125" s="22"/>
      <c r="B125" s="23"/>
      <c r="C125" s="22"/>
      <c r="D125" s="22"/>
      <c r="E125" s="100" t="str">
        <f aca="false">E7</f>
        <v>Oprava bytu č.15, Tržní 2</v>
      </c>
      <c r="F125" s="100"/>
      <c r="G125" s="100"/>
      <c r="H125" s="100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19</v>
      </c>
      <c r="D127" s="22"/>
      <c r="E127" s="22"/>
      <c r="F127" s="16" t="str">
        <f aca="false">F10</f>
        <v>Tržní 2, Brno</v>
      </c>
      <c r="G127" s="22"/>
      <c r="H127" s="22"/>
      <c r="I127" s="15" t="s">
        <v>21</v>
      </c>
      <c r="J127" s="101" t="n">
        <f aca="false">IF(J10="","",J10)</f>
        <v>44445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22</v>
      </c>
      <c r="D129" s="22"/>
      <c r="E129" s="22"/>
      <c r="F129" s="16" t="str">
        <f aca="false">E13</f>
        <v>MMB,OSM,Husova 3, Brno</v>
      </c>
      <c r="G129" s="22"/>
      <c r="H129" s="22"/>
      <c r="I129" s="15" t="s">
        <v>28</v>
      </c>
      <c r="J129" s="122" t="str">
        <f aca="false">E19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5.15" hidden="false" customHeight="true" outlineLevel="0" collapsed="false">
      <c r="A130" s="22"/>
      <c r="B130" s="23"/>
      <c r="C130" s="15" t="s">
        <v>26</v>
      </c>
      <c r="D130" s="22"/>
      <c r="E130" s="22"/>
      <c r="F130" s="16" t="str">
        <f aca="false">IF(E16="","",E16)</f>
        <v>Vyplň údaj</v>
      </c>
      <c r="G130" s="22"/>
      <c r="H130" s="22"/>
      <c r="I130" s="15" t="s">
        <v>31</v>
      </c>
      <c r="J130" s="122" t="str">
        <f aca="false">E22</f>
        <v>Radka Volková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0.3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142" customFormat="true" ht="29.3" hidden="false" customHeight="true" outlineLevel="0" collapsed="false">
      <c r="A132" s="136"/>
      <c r="B132" s="137"/>
      <c r="C132" s="138" t="s">
        <v>108</v>
      </c>
      <c r="D132" s="139" t="s">
        <v>58</v>
      </c>
      <c r="E132" s="139" t="s">
        <v>54</v>
      </c>
      <c r="F132" s="139" t="s">
        <v>55</v>
      </c>
      <c r="G132" s="139" t="s">
        <v>109</v>
      </c>
      <c r="H132" s="139" t="s">
        <v>110</v>
      </c>
      <c r="I132" s="139" t="s">
        <v>111</v>
      </c>
      <c r="J132" s="139" t="s">
        <v>83</v>
      </c>
      <c r="K132" s="140" t="s">
        <v>112</v>
      </c>
      <c r="L132" s="141"/>
      <c r="M132" s="68"/>
      <c r="N132" s="69" t="s">
        <v>37</v>
      </c>
      <c r="O132" s="69" t="s">
        <v>113</v>
      </c>
      <c r="P132" s="69" t="s">
        <v>114</v>
      </c>
      <c r="Q132" s="69" t="s">
        <v>115</v>
      </c>
      <c r="R132" s="69" t="s">
        <v>116</v>
      </c>
      <c r="S132" s="69" t="s">
        <v>117</v>
      </c>
      <c r="T132" s="70" t="s">
        <v>118</v>
      </c>
      <c r="U132" s="136"/>
      <c r="V132" s="136"/>
      <c r="W132" s="136"/>
      <c r="X132" s="136"/>
      <c r="Y132" s="136"/>
      <c r="Z132" s="136"/>
      <c r="AA132" s="136"/>
      <c r="AB132" s="136"/>
      <c r="AC132" s="136"/>
      <c r="AD132" s="136"/>
      <c r="AE132" s="136"/>
    </row>
    <row r="133" s="27" customFormat="true" ht="22.8" hidden="false" customHeight="true" outlineLevel="0" collapsed="false">
      <c r="A133" s="22"/>
      <c r="B133" s="23"/>
      <c r="C133" s="76" t="s">
        <v>119</v>
      </c>
      <c r="D133" s="22"/>
      <c r="E133" s="22"/>
      <c r="F133" s="22"/>
      <c r="G133" s="22"/>
      <c r="H133" s="22"/>
      <c r="I133" s="22"/>
      <c r="J133" s="143" t="n">
        <f aca="false">BK133</f>
        <v>0</v>
      </c>
      <c r="K133" s="22"/>
      <c r="L133" s="23"/>
      <c r="M133" s="71"/>
      <c r="N133" s="58"/>
      <c r="O133" s="72"/>
      <c r="P133" s="144" t="n">
        <f aca="false">P134+P180+P251+P259</f>
        <v>0</v>
      </c>
      <c r="Q133" s="72"/>
      <c r="R133" s="144" t="n">
        <f aca="false">R134+R180+R251+R259</f>
        <v>1.86579266</v>
      </c>
      <c r="S133" s="72"/>
      <c r="T133" s="145" t="n">
        <f aca="false">T134+T180+T251+T259</f>
        <v>1.96604497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T133" s="3" t="s">
        <v>72</v>
      </c>
      <c r="AU133" s="3" t="s">
        <v>85</v>
      </c>
      <c r="BK133" s="146" t="n">
        <f aca="false">BK134+BK180+BK251+BK259</f>
        <v>0</v>
      </c>
    </row>
    <row r="134" s="147" customFormat="true" ht="25.9" hidden="false" customHeight="true" outlineLevel="0" collapsed="false">
      <c r="B134" s="148"/>
      <c r="D134" s="149" t="s">
        <v>72</v>
      </c>
      <c r="E134" s="150" t="s">
        <v>120</v>
      </c>
      <c r="F134" s="150" t="s">
        <v>121</v>
      </c>
      <c r="I134" s="151"/>
      <c r="J134" s="152" t="n">
        <f aca="false">BK134</f>
        <v>0</v>
      </c>
      <c r="L134" s="148"/>
      <c r="M134" s="153"/>
      <c r="N134" s="154"/>
      <c r="O134" s="154"/>
      <c r="P134" s="155" t="n">
        <f aca="false">P135+P137+P156+P172+P178</f>
        <v>0</v>
      </c>
      <c r="Q134" s="154"/>
      <c r="R134" s="155" t="n">
        <f aca="false">R135+R137+R156+R172+R178</f>
        <v>1.57600728</v>
      </c>
      <c r="S134" s="154"/>
      <c r="T134" s="156" t="n">
        <f aca="false">T135+T137+T156+T172+T178</f>
        <v>1.72978</v>
      </c>
      <c r="AR134" s="149" t="s">
        <v>78</v>
      </c>
      <c r="AT134" s="157" t="s">
        <v>72</v>
      </c>
      <c r="AU134" s="157" t="s">
        <v>73</v>
      </c>
      <c r="AY134" s="149" t="s">
        <v>122</v>
      </c>
      <c r="BK134" s="158" t="n">
        <f aca="false">BK135+BK137+BK156+BK172+BK178</f>
        <v>0</v>
      </c>
    </row>
    <row r="135" s="147" customFormat="true" ht="22.8" hidden="false" customHeight="true" outlineLevel="0" collapsed="false">
      <c r="B135" s="148"/>
      <c r="D135" s="149" t="s">
        <v>72</v>
      </c>
      <c r="E135" s="159" t="s">
        <v>78</v>
      </c>
      <c r="F135" s="159" t="s">
        <v>123</v>
      </c>
      <c r="I135" s="151"/>
      <c r="J135" s="160" t="n">
        <f aca="false">BK135</f>
        <v>0</v>
      </c>
      <c r="L135" s="148"/>
      <c r="M135" s="153"/>
      <c r="N135" s="154"/>
      <c r="O135" s="154"/>
      <c r="P135" s="155" t="n">
        <f aca="false">P136</f>
        <v>0</v>
      </c>
      <c r="Q135" s="154"/>
      <c r="R135" s="155" t="n">
        <f aca="false">R136</f>
        <v>0</v>
      </c>
      <c r="S135" s="154"/>
      <c r="T135" s="156" t="n">
        <f aca="false">T136</f>
        <v>0</v>
      </c>
      <c r="AR135" s="149" t="s">
        <v>78</v>
      </c>
      <c r="AT135" s="157" t="s">
        <v>72</v>
      </c>
      <c r="AU135" s="157" t="s">
        <v>78</v>
      </c>
      <c r="AY135" s="149" t="s">
        <v>122</v>
      </c>
      <c r="BK135" s="158" t="n">
        <f aca="false">BK136</f>
        <v>0</v>
      </c>
    </row>
    <row r="136" s="27" customFormat="true" ht="16.5" hidden="false" customHeight="true" outlineLevel="0" collapsed="false">
      <c r="A136" s="22"/>
      <c r="B136" s="161"/>
      <c r="C136" s="162" t="s">
        <v>78</v>
      </c>
      <c r="D136" s="162" t="s">
        <v>124</v>
      </c>
      <c r="E136" s="163" t="s">
        <v>125</v>
      </c>
      <c r="F136" s="164" t="s">
        <v>126</v>
      </c>
      <c r="G136" s="165" t="s">
        <v>127</v>
      </c>
      <c r="H136" s="166" t="n">
        <v>1</v>
      </c>
      <c r="I136" s="167"/>
      <c r="J136" s="168" t="n">
        <f aca="false">ROUND(I136*H136,2)</f>
        <v>0</v>
      </c>
      <c r="K136" s="164"/>
      <c r="L136" s="23"/>
      <c r="M136" s="169"/>
      <c r="N136" s="170" t="s">
        <v>39</v>
      </c>
      <c r="O136" s="60"/>
      <c r="P136" s="171" t="n">
        <f aca="false">O136*H136</f>
        <v>0</v>
      </c>
      <c r="Q136" s="171" t="n">
        <v>0</v>
      </c>
      <c r="R136" s="171" t="n">
        <f aca="false">Q136*H136</f>
        <v>0</v>
      </c>
      <c r="S136" s="171" t="n">
        <v>0</v>
      </c>
      <c r="T136" s="172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3" t="s">
        <v>128</v>
      </c>
      <c r="AT136" s="173" t="s">
        <v>124</v>
      </c>
      <c r="AU136" s="173" t="s">
        <v>129</v>
      </c>
      <c r="AY136" s="3" t="s">
        <v>122</v>
      </c>
      <c r="BE136" s="174" t="n">
        <f aca="false">IF(N136="základní",J136,0)</f>
        <v>0</v>
      </c>
      <c r="BF136" s="174" t="n">
        <f aca="false">IF(N136="snížená",J136,0)</f>
        <v>0</v>
      </c>
      <c r="BG136" s="174" t="n">
        <f aca="false">IF(N136="zákl. přenesená",J136,0)</f>
        <v>0</v>
      </c>
      <c r="BH136" s="174" t="n">
        <f aca="false">IF(N136="sníž. přenesená",J136,0)</f>
        <v>0</v>
      </c>
      <c r="BI136" s="174" t="n">
        <f aca="false">IF(N136="nulová",J136,0)</f>
        <v>0</v>
      </c>
      <c r="BJ136" s="3" t="s">
        <v>129</v>
      </c>
      <c r="BK136" s="174" t="n">
        <f aca="false">ROUND(I136*H136,2)</f>
        <v>0</v>
      </c>
      <c r="BL136" s="3" t="s">
        <v>128</v>
      </c>
      <c r="BM136" s="173" t="s">
        <v>130</v>
      </c>
    </row>
    <row r="137" s="147" customFormat="true" ht="22.8" hidden="false" customHeight="true" outlineLevel="0" collapsed="false">
      <c r="B137" s="148"/>
      <c r="D137" s="149" t="s">
        <v>72</v>
      </c>
      <c r="E137" s="159" t="s">
        <v>131</v>
      </c>
      <c r="F137" s="159" t="s">
        <v>132</v>
      </c>
      <c r="I137" s="151"/>
      <c r="J137" s="160" t="n">
        <f aca="false">BK137</f>
        <v>0</v>
      </c>
      <c r="L137" s="148"/>
      <c r="M137" s="153"/>
      <c r="N137" s="154"/>
      <c r="O137" s="154"/>
      <c r="P137" s="155" t="n">
        <f aca="false">SUM(P138:P155)</f>
        <v>0</v>
      </c>
      <c r="Q137" s="154"/>
      <c r="R137" s="155" t="n">
        <f aca="false">SUM(R138:R155)</f>
        <v>1.57472728</v>
      </c>
      <c r="S137" s="154"/>
      <c r="T137" s="156" t="n">
        <f aca="false">SUM(T138:T155)</f>
        <v>0</v>
      </c>
      <c r="AR137" s="149" t="s">
        <v>78</v>
      </c>
      <c r="AT137" s="157" t="s">
        <v>72</v>
      </c>
      <c r="AU137" s="157" t="s">
        <v>78</v>
      </c>
      <c r="AY137" s="149" t="s">
        <v>122</v>
      </c>
      <c r="BK137" s="158" t="n">
        <f aca="false">SUM(BK138:BK155)</f>
        <v>0</v>
      </c>
    </row>
    <row r="138" s="27" customFormat="true" ht="24.15" hidden="false" customHeight="true" outlineLevel="0" collapsed="false">
      <c r="A138" s="22"/>
      <c r="B138" s="161"/>
      <c r="C138" s="162" t="s">
        <v>129</v>
      </c>
      <c r="D138" s="162" t="s">
        <v>124</v>
      </c>
      <c r="E138" s="163" t="s">
        <v>133</v>
      </c>
      <c r="F138" s="164" t="s">
        <v>134</v>
      </c>
      <c r="G138" s="165" t="s">
        <v>135</v>
      </c>
      <c r="H138" s="166" t="n">
        <v>28.6</v>
      </c>
      <c r="I138" s="167"/>
      <c r="J138" s="168" t="n">
        <f aca="false">ROUND(I138*H138,2)</f>
        <v>0</v>
      </c>
      <c r="K138" s="164" t="s">
        <v>136</v>
      </c>
      <c r="L138" s="23"/>
      <c r="M138" s="169"/>
      <c r="N138" s="170" t="s">
        <v>39</v>
      </c>
      <c r="O138" s="60"/>
      <c r="P138" s="171" t="n">
        <f aca="false">O138*H138</f>
        <v>0</v>
      </c>
      <c r="Q138" s="171" t="n">
        <v>0.0057</v>
      </c>
      <c r="R138" s="171" t="n">
        <f aca="false">Q138*H138</f>
        <v>0.16302</v>
      </c>
      <c r="S138" s="171" t="n">
        <v>0</v>
      </c>
      <c r="T138" s="172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3" t="s">
        <v>128</v>
      </c>
      <c r="AT138" s="173" t="s">
        <v>124</v>
      </c>
      <c r="AU138" s="173" t="s">
        <v>129</v>
      </c>
      <c r="AY138" s="3" t="s">
        <v>122</v>
      </c>
      <c r="BE138" s="174" t="n">
        <f aca="false">IF(N138="základní",J138,0)</f>
        <v>0</v>
      </c>
      <c r="BF138" s="174" t="n">
        <f aca="false">IF(N138="snížená",J138,0)</f>
        <v>0</v>
      </c>
      <c r="BG138" s="174" t="n">
        <f aca="false">IF(N138="zákl. přenesená",J138,0)</f>
        <v>0</v>
      </c>
      <c r="BH138" s="174" t="n">
        <f aca="false">IF(N138="sníž. přenesená",J138,0)</f>
        <v>0</v>
      </c>
      <c r="BI138" s="174" t="n">
        <f aca="false">IF(N138="nulová",J138,0)</f>
        <v>0</v>
      </c>
      <c r="BJ138" s="3" t="s">
        <v>129</v>
      </c>
      <c r="BK138" s="174" t="n">
        <f aca="false">ROUND(I138*H138,2)</f>
        <v>0</v>
      </c>
      <c r="BL138" s="3" t="s">
        <v>128</v>
      </c>
      <c r="BM138" s="173" t="s">
        <v>137</v>
      </c>
    </row>
    <row r="139" s="175" customFormat="true" ht="12.8" hidden="false" customHeight="false" outlineLevel="0" collapsed="false">
      <c r="B139" s="176"/>
      <c r="D139" s="177" t="s">
        <v>138</v>
      </c>
      <c r="E139" s="178"/>
      <c r="F139" s="179" t="s">
        <v>139</v>
      </c>
      <c r="H139" s="180" t="n">
        <v>28.6</v>
      </c>
      <c r="I139" s="181"/>
      <c r="L139" s="176"/>
      <c r="M139" s="182"/>
      <c r="N139" s="183"/>
      <c r="O139" s="183"/>
      <c r="P139" s="183"/>
      <c r="Q139" s="183"/>
      <c r="R139" s="183"/>
      <c r="S139" s="183"/>
      <c r="T139" s="184"/>
      <c r="AT139" s="178" t="s">
        <v>138</v>
      </c>
      <c r="AU139" s="178" t="s">
        <v>129</v>
      </c>
      <c r="AV139" s="175" t="s">
        <v>129</v>
      </c>
      <c r="AW139" s="175" t="s">
        <v>30</v>
      </c>
      <c r="AX139" s="175" t="s">
        <v>78</v>
      </c>
      <c r="AY139" s="178" t="s">
        <v>122</v>
      </c>
    </row>
    <row r="140" s="27" customFormat="true" ht="24.15" hidden="false" customHeight="true" outlineLevel="0" collapsed="false">
      <c r="A140" s="22"/>
      <c r="B140" s="161"/>
      <c r="C140" s="162" t="s">
        <v>140</v>
      </c>
      <c r="D140" s="162" t="s">
        <v>124</v>
      </c>
      <c r="E140" s="163" t="s">
        <v>141</v>
      </c>
      <c r="F140" s="164" t="s">
        <v>142</v>
      </c>
      <c r="G140" s="165" t="s">
        <v>135</v>
      </c>
      <c r="H140" s="166" t="n">
        <v>14.478</v>
      </c>
      <c r="I140" s="167"/>
      <c r="J140" s="168" t="n">
        <f aca="false">ROUND(I140*H140,2)</f>
        <v>0</v>
      </c>
      <c r="K140" s="164" t="s">
        <v>136</v>
      </c>
      <c r="L140" s="23"/>
      <c r="M140" s="169"/>
      <c r="N140" s="170" t="s">
        <v>39</v>
      </c>
      <c r="O140" s="60"/>
      <c r="P140" s="171" t="n">
        <f aca="false">O140*H140</f>
        <v>0</v>
      </c>
      <c r="Q140" s="171" t="n">
        <v>0.00026</v>
      </c>
      <c r="R140" s="171" t="n">
        <f aca="false">Q140*H140</f>
        <v>0.00376428</v>
      </c>
      <c r="S140" s="171" t="n">
        <v>0</v>
      </c>
      <c r="T140" s="172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3" t="s">
        <v>128</v>
      </c>
      <c r="AT140" s="173" t="s">
        <v>124</v>
      </c>
      <c r="AU140" s="173" t="s">
        <v>129</v>
      </c>
      <c r="AY140" s="3" t="s">
        <v>122</v>
      </c>
      <c r="BE140" s="174" t="n">
        <f aca="false">IF(N140="základní",J140,0)</f>
        <v>0</v>
      </c>
      <c r="BF140" s="174" t="n">
        <f aca="false">IF(N140="snížená",J140,0)</f>
        <v>0</v>
      </c>
      <c r="BG140" s="174" t="n">
        <f aca="false">IF(N140="zákl. přenesená",J140,0)</f>
        <v>0</v>
      </c>
      <c r="BH140" s="174" t="n">
        <f aca="false">IF(N140="sníž. přenesená",J140,0)</f>
        <v>0</v>
      </c>
      <c r="BI140" s="174" t="n">
        <f aca="false">IF(N140="nulová",J140,0)</f>
        <v>0</v>
      </c>
      <c r="BJ140" s="3" t="s">
        <v>129</v>
      </c>
      <c r="BK140" s="174" t="n">
        <f aca="false">ROUND(I140*H140,2)</f>
        <v>0</v>
      </c>
      <c r="BL140" s="3" t="s">
        <v>128</v>
      </c>
      <c r="BM140" s="173" t="s">
        <v>143</v>
      </c>
    </row>
    <row r="141" s="27" customFormat="true" ht="24.15" hidden="false" customHeight="true" outlineLevel="0" collapsed="false">
      <c r="A141" s="22"/>
      <c r="B141" s="161"/>
      <c r="C141" s="162" t="s">
        <v>128</v>
      </c>
      <c r="D141" s="162" t="s">
        <v>124</v>
      </c>
      <c r="E141" s="163" t="s">
        <v>144</v>
      </c>
      <c r="F141" s="164" t="s">
        <v>145</v>
      </c>
      <c r="G141" s="165" t="s">
        <v>135</v>
      </c>
      <c r="H141" s="166" t="n">
        <v>14.478</v>
      </c>
      <c r="I141" s="167"/>
      <c r="J141" s="168" t="n">
        <f aca="false">ROUND(I141*H141,2)</f>
        <v>0</v>
      </c>
      <c r="K141" s="164" t="s">
        <v>136</v>
      </c>
      <c r="L141" s="23"/>
      <c r="M141" s="169"/>
      <c r="N141" s="170" t="s">
        <v>39</v>
      </c>
      <c r="O141" s="60"/>
      <c r="P141" s="171" t="n">
        <f aca="false">O141*H141</f>
        <v>0</v>
      </c>
      <c r="Q141" s="171" t="n">
        <v>0.003</v>
      </c>
      <c r="R141" s="171" t="n">
        <f aca="false">Q141*H141</f>
        <v>0.043434</v>
      </c>
      <c r="S141" s="171" t="n">
        <v>0</v>
      </c>
      <c r="T141" s="172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3" t="s">
        <v>128</v>
      </c>
      <c r="AT141" s="173" t="s">
        <v>124</v>
      </c>
      <c r="AU141" s="173" t="s">
        <v>129</v>
      </c>
      <c r="AY141" s="3" t="s">
        <v>122</v>
      </c>
      <c r="BE141" s="174" t="n">
        <f aca="false">IF(N141="základní",J141,0)</f>
        <v>0</v>
      </c>
      <c r="BF141" s="174" t="n">
        <f aca="false">IF(N141="snížená",J141,0)</f>
        <v>0</v>
      </c>
      <c r="BG141" s="174" t="n">
        <f aca="false">IF(N141="zákl. přenesená",J141,0)</f>
        <v>0</v>
      </c>
      <c r="BH141" s="174" t="n">
        <f aca="false">IF(N141="sníž. přenesená",J141,0)</f>
        <v>0</v>
      </c>
      <c r="BI141" s="174" t="n">
        <f aca="false">IF(N141="nulová",J141,0)</f>
        <v>0</v>
      </c>
      <c r="BJ141" s="3" t="s">
        <v>129</v>
      </c>
      <c r="BK141" s="174" t="n">
        <f aca="false">ROUND(I141*H141,2)</f>
        <v>0</v>
      </c>
      <c r="BL141" s="3" t="s">
        <v>128</v>
      </c>
      <c r="BM141" s="173" t="s">
        <v>146</v>
      </c>
    </row>
    <row r="142" s="175" customFormat="true" ht="19.4" hidden="false" customHeight="false" outlineLevel="0" collapsed="false">
      <c r="B142" s="176"/>
      <c r="D142" s="177" t="s">
        <v>138</v>
      </c>
      <c r="E142" s="178"/>
      <c r="F142" s="179" t="s">
        <v>147</v>
      </c>
      <c r="H142" s="180" t="n">
        <v>14.478</v>
      </c>
      <c r="I142" s="181"/>
      <c r="L142" s="176"/>
      <c r="M142" s="182"/>
      <c r="N142" s="183"/>
      <c r="O142" s="183"/>
      <c r="P142" s="183"/>
      <c r="Q142" s="183"/>
      <c r="R142" s="183"/>
      <c r="S142" s="183"/>
      <c r="T142" s="184"/>
      <c r="AT142" s="178" t="s">
        <v>138</v>
      </c>
      <c r="AU142" s="178" t="s">
        <v>129</v>
      </c>
      <c r="AV142" s="175" t="s">
        <v>129</v>
      </c>
      <c r="AW142" s="175" t="s">
        <v>30</v>
      </c>
      <c r="AX142" s="175" t="s">
        <v>78</v>
      </c>
      <c r="AY142" s="178" t="s">
        <v>122</v>
      </c>
    </row>
    <row r="143" s="27" customFormat="true" ht="24.15" hidden="false" customHeight="true" outlineLevel="0" collapsed="false">
      <c r="A143" s="22"/>
      <c r="B143" s="161"/>
      <c r="C143" s="162" t="s">
        <v>148</v>
      </c>
      <c r="D143" s="162" t="s">
        <v>124</v>
      </c>
      <c r="E143" s="163" t="s">
        <v>149</v>
      </c>
      <c r="F143" s="164" t="s">
        <v>150</v>
      </c>
      <c r="G143" s="165" t="s">
        <v>135</v>
      </c>
      <c r="H143" s="166" t="n">
        <v>80.237</v>
      </c>
      <c r="I143" s="167"/>
      <c r="J143" s="168" t="n">
        <f aca="false">ROUND(I143*H143,2)</f>
        <v>0</v>
      </c>
      <c r="K143" s="164" t="s">
        <v>136</v>
      </c>
      <c r="L143" s="23"/>
      <c r="M143" s="169"/>
      <c r="N143" s="170" t="s">
        <v>39</v>
      </c>
      <c r="O143" s="60"/>
      <c r="P143" s="171" t="n">
        <f aca="false">O143*H143</f>
        <v>0</v>
      </c>
      <c r="Q143" s="171" t="n">
        <v>0.017</v>
      </c>
      <c r="R143" s="171" t="n">
        <f aca="false">Q143*H143</f>
        <v>1.364029</v>
      </c>
      <c r="S143" s="171" t="n">
        <v>0</v>
      </c>
      <c r="T143" s="172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3" t="s">
        <v>128</v>
      </c>
      <c r="AT143" s="173" t="s">
        <v>124</v>
      </c>
      <c r="AU143" s="173" t="s">
        <v>129</v>
      </c>
      <c r="AY143" s="3" t="s">
        <v>122</v>
      </c>
      <c r="BE143" s="174" t="n">
        <f aca="false">IF(N143="základní",J143,0)</f>
        <v>0</v>
      </c>
      <c r="BF143" s="174" t="n">
        <f aca="false">IF(N143="snížená",J143,0)</f>
        <v>0</v>
      </c>
      <c r="BG143" s="174" t="n">
        <f aca="false">IF(N143="zákl. přenesená",J143,0)</f>
        <v>0</v>
      </c>
      <c r="BH143" s="174" t="n">
        <f aca="false">IF(N143="sníž. přenesená",J143,0)</f>
        <v>0</v>
      </c>
      <c r="BI143" s="174" t="n">
        <f aca="false">IF(N143="nulová",J143,0)</f>
        <v>0</v>
      </c>
      <c r="BJ143" s="3" t="s">
        <v>129</v>
      </c>
      <c r="BK143" s="174" t="n">
        <f aca="false">ROUND(I143*H143,2)</f>
        <v>0</v>
      </c>
      <c r="BL143" s="3" t="s">
        <v>128</v>
      </c>
      <c r="BM143" s="173" t="s">
        <v>151</v>
      </c>
    </row>
    <row r="144" s="175" customFormat="true" ht="12.8" hidden="false" customHeight="false" outlineLevel="0" collapsed="false">
      <c r="B144" s="176"/>
      <c r="D144" s="177" t="s">
        <v>138</v>
      </c>
      <c r="E144" s="178"/>
      <c r="F144" s="179" t="s">
        <v>152</v>
      </c>
      <c r="H144" s="180" t="n">
        <v>36.04</v>
      </c>
      <c r="I144" s="181"/>
      <c r="L144" s="176"/>
      <c r="M144" s="182"/>
      <c r="N144" s="183"/>
      <c r="O144" s="183"/>
      <c r="P144" s="183"/>
      <c r="Q144" s="183"/>
      <c r="R144" s="183"/>
      <c r="S144" s="183"/>
      <c r="T144" s="184"/>
      <c r="AT144" s="178" t="s">
        <v>138</v>
      </c>
      <c r="AU144" s="178" t="s">
        <v>129</v>
      </c>
      <c r="AV144" s="175" t="s">
        <v>129</v>
      </c>
      <c r="AW144" s="175" t="s">
        <v>30</v>
      </c>
      <c r="AX144" s="175" t="s">
        <v>73</v>
      </c>
      <c r="AY144" s="178" t="s">
        <v>122</v>
      </c>
    </row>
    <row r="145" s="175" customFormat="true" ht="12.8" hidden="false" customHeight="false" outlineLevel="0" collapsed="false">
      <c r="B145" s="176"/>
      <c r="D145" s="177" t="s">
        <v>138</v>
      </c>
      <c r="E145" s="178"/>
      <c r="F145" s="179" t="s">
        <v>153</v>
      </c>
      <c r="H145" s="180" t="n">
        <v>5.07</v>
      </c>
      <c r="I145" s="181"/>
      <c r="L145" s="176"/>
      <c r="M145" s="182"/>
      <c r="N145" s="183"/>
      <c r="O145" s="183"/>
      <c r="P145" s="183"/>
      <c r="Q145" s="183"/>
      <c r="R145" s="183"/>
      <c r="S145" s="183"/>
      <c r="T145" s="184"/>
      <c r="AT145" s="178" t="s">
        <v>138</v>
      </c>
      <c r="AU145" s="178" t="s">
        <v>129</v>
      </c>
      <c r="AV145" s="175" t="s">
        <v>129</v>
      </c>
      <c r="AW145" s="175" t="s">
        <v>30</v>
      </c>
      <c r="AX145" s="175" t="s">
        <v>73</v>
      </c>
      <c r="AY145" s="178" t="s">
        <v>122</v>
      </c>
    </row>
    <row r="146" s="175" customFormat="true" ht="12.8" hidden="false" customHeight="false" outlineLevel="0" collapsed="false">
      <c r="B146" s="176"/>
      <c r="D146" s="177" t="s">
        <v>138</v>
      </c>
      <c r="E146" s="178"/>
      <c r="F146" s="179" t="s">
        <v>154</v>
      </c>
      <c r="H146" s="180" t="n">
        <v>4.6</v>
      </c>
      <c r="I146" s="181"/>
      <c r="L146" s="176"/>
      <c r="M146" s="182"/>
      <c r="N146" s="183"/>
      <c r="O146" s="183"/>
      <c r="P146" s="183"/>
      <c r="Q146" s="183"/>
      <c r="R146" s="183"/>
      <c r="S146" s="183"/>
      <c r="T146" s="184"/>
      <c r="AT146" s="178" t="s">
        <v>138</v>
      </c>
      <c r="AU146" s="178" t="s">
        <v>129</v>
      </c>
      <c r="AV146" s="175" t="s">
        <v>129</v>
      </c>
      <c r="AW146" s="175" t="s">
        <v>30</v>
      </c>
      <c r="AX146" s="175" t="s">
        <v>73</v>
      </c>
      <c r="AY146" s="178" t="s">
        <v>122</v>
      </c>
    </row>
    <row r="147" s="175" customFormat="true" ht="12.8" hidden="false" customHeight="false" outlineLevel="0" collapsed="false">
      <c r="B147" s="176"/>
      <c r="D147" s="177" t="s">
        <v>138</v>
      </c>
      <c r="E147" s="178"/>
      <c r="F147" s="179" t="s">
        <v>155</v>
      </c>
      <c r="H147" s="180" t="n">
        <v>46.587</v>
      </c>
      <c r="I147" s="181"/>
      <c r="L147" s="176"/>
      <c r="M147" s="182"/>
      <c r="N147" s="183"/>
      <c r="O147" s="183"/>
      <c r="P147" s="183"/>
      <c r="Q147" s="183"/>
      <c r="R147" s="183"/>
      <c r="S147" s="183"/>
      <c r="T147" s="184"/>
      <c r="AT147" s="178" t="s">
        <v>138</v>
      </c>
      <c r="AU147" s="178" t="s">
        <v>129</v>
      </c>
      <c r="AV147" s="175" t="s">
        <v>129</v>
      </c>
      <c r="AW147" s="175" t="s">
        <v>30</v>
      </c>
      <c r="AX147" s="175" t="s">
        <v>73</v>
      </c>
      <c r="AY147" s="178" t="s">
        <v>122</v>
      </c>
    </row>
    <row r="148" s="185" customFormat="true" ht="12.8" hidden="false" customHeight="false" outlineLevel="0" collapsed="false">
      <c r="B148" s="186"/>
      <c r="D148" s="177" t="s">
        <v>138</v>
      </c>
      <c r="E148" s="187"/>
      <c r="F148" s="188" t="s">
        <v>156</v>
      </c>
      <c r="H148" s="189" t="n">
        <v>92.297</v>
      </c>
      <c r="I148" s="190"/>
      <c r="L148" s="186"/>
      <c r="M148" s="191"/>
      <c r="N148" s="192"/>
      <c r="O148" s="192"/>
      <c r="P148" s="192"/>
      <c r="Q148" s="192"/>
      <c r="R148" s="192"/>
      <c r="S148" s="192"/>
      <c r="T148" s="193"/>
      <c r="AT148" s="187" t="s">
        <v>138</v>
      </c>
      <c r="AU148" s="187" t="s">
        <v>129</v>
      </c>
      <c r="AV148" s="185" t="s">
        <v>140</v>
      </c>
      <c r="AW148" s="185" t="s">
        <v>30</v>
      </c>
      <c r="AX148" s="185" t="s">
        <v>73</v>
      </c>
      <c r="AY148" s="187" t="s">
        <v>122</v>
      </c>
    </row>
    <row r="149" s="175" customFormat="true" ht="12.8" hidden="false" customHeight="false" outlineLevel="0" collapsed="false">
      <c r="B149" s="176"/>
      <c r="D149" s="177" t="s">
        <v>138</v>
      </c>
      <c r="E149" s="178"/>
      <c r="F149" s="179" t="s">
        <v>157</v>
      </c>
      <c r="H149" s="180" t="n">
        <v>-14.04</v>
      </c>
      <c r="I149" s="181"/>
      <c r="L149" s="176"/>
      <c r="M149" s="182"/>
      <c r="N149" s="183"/>
      <c r="O149" s="183"/>
      <c r="P149" s="183"/>
      <c r="Q149" s="183"/>
      <c r="R149" s="183"/>
      <c r="S149" s="183"/>
      <c r="T149" s="184"/>
      <c r="AT149" s="178" t="s">
        <v>138</v>
      </c>
      <c r="AU149" s="178" t="s">
        <v>129</v>
      </c>
      <c r="AV149" s="175" t="s">
        <v>129</v>
      </c>
      <c r="AW149" s="175" t="s">
        <v>30</v>
      </c>
      <c r="AX149" s="175" t="s">
        <v>73</v>
      </c>
      <c r="AY149" s="178" t="s">
        <v>122</v>
      </c>
    </row>
    <row r="150" s="185" customFormat="true" ht="12.8" hidden="false" customHeight="false" outlineLevel="0" collapsed="false">
      <c r="B150" s="186"/>
      <c r="D150" s="177" t="s">
        <v>138</v>
      </c>
      <c r="E150" s="187"/>
      <c r="F150" s="188" t="s">
        <v>156</v>
      </c>
      <c r="H150" s="189" t="n">
        <v>-14.04</v>
      </c>
      <c r="I150" s="190"/>
      <c r="L150" s="186"/>
      <c r="M150" s="191"/>
      <c r="N150" s="192"/>
      <c r="O150" s="192"/>
      <c r="P150" s="192"/>
      <c r="Q150" s="192"/>
      <c r="R150" s="192"/>
      <c r="S150" s="192"/>
      <c r="T150" s="193"/>
      <c r="AT150" s="187" t="s">
        <v>138</v>
      </c>
      <c r="AU150" s="187" t="s">
        <v>129</v>
      </c>
      <c r="AV150" s="185" t="s">
        <v>140</v>
      </c>
      <c r="AW150" s="185" t="s">
        <v>30</v>
      </c>
      <c r="AX150" s="185" t="s">
        <v>73</v>
      </c>
      <c r="AY150" s="187" t="s">
        <v>122</v>
      </c>
    </row>
    <row r="151" s="175" customFormat="true" ht="12.8" hidden="false" customHeight="false" outlineLevel="0" collapsed="false">
      <c r="B151" s="176"/>
      <c r="D151" s="177" t="s">
        <v>138</v>
      </c>
      <c r="E151" s="178"/>
      <c r="F151" s="179" t="s">
        <v>158</v>
      </c>
      <c r="H151" s="180" t="n">
        <v>1.98</v>
      </c>
      <c r="I151" s="181"/>
      <c r="L151" s="176"/>
      <c r="M151" s="182"/>
      <c r="N151" s="183"/>
      <c r="O151" s="183"/>
      <c r="P151" s="183"/>
      <c r="Q151" s="183"/>
      <c r="R151" s="183"/>
      <c r="S151" s="183"/>
      <c r="T151" s="184"/>
      <c r="AT151" s="178" t="s">
        <v>138</v>
      </c>
      <c r="AU151" s="178" t="s">
        <v>129</v>
      </c>
      <c r="AV151" s="175" t="s">
        <v>129</v>
      </c>
      <c r="AW151" s="175" t="s">
        <v>30</v>
      </c>
      <c r="AX151" s="175" t="s">
        <v>73</v>
      </c>
      <c r="AY151" s="178" t="s">
        <v>122</v>
      </c>
    </row>
    <row r="152" s="194" customFormat="true" ht="12.8" hidden="false" customHeight="false" outlineLevel="0" collapsed="false">
      <c r="B152" s="195"/>
      <c r="D152" s="177" t="s">
        <v>138</v>
      </c>
      <c r="E152" s="196"/>
      <c r="F152" s="197" t="s">
        <v>159</v>
      </c>
      <c r="H152" s="198" t="n">
        <v>80.237</v>
      </c>
      <c r="I152" s="199"/>
      <c r="L152" s="195"/>
      <c r="M152" s="200"/>
      <c r="N152" s="201"/>
      <c r="O152" s="201"/>
      <c r="P152" s="201"/>
      <c r="Q152" s="201"/>
      <c r="R152" s="201"/>
      <c r="S152" s="201"/>
      <c r="T152" s="202"/>
      <c r="AT152" s="196" t="s">
        <v>138</v>
      </c>
      <c r="AU152" s="196" t="s">
        <v>129</v>
      </c>
      <c r="AV152" s="194" t="s">
        <v>128</v>
      </c>
      <c r="AW152" s="194" t="s">
        <v>30</v>
      </c>
      <c r="AX152" s="194" t="s">
        <v>78</v>
      </c>
      <c r="AY152" s="196" t="s">
        <v>122</v>
      </c>
    </row>
    <row r="153" s="27" customFormat="true" ht="24.15" hidden="false" customHeight="true" outlineLevel="0" collapsed="false">
      <c r="A153" s="22"/>
      <c r="B153" s="161"/>
      <c r="C153" s="162" t="s">
        <v>131</v>
      </c>
      <c r="D153" s="162" t="s">
        <v>124</v>
      </c>
      <c r="E153" s="163" t="s">
        <v>160</v>
      </c>
      <c r="F153" s="164" t="s">
        <v>161</v>
      </c>
      <c r="G153" s="165" t="s">
        <v>135</v>
      </c>
      <c r="H153" s="166" t="n">
        <v>3.44</v>
      </c>
      <c r="I153" s="167"/>
      <c r="J153" s="168" t="n">
        <f aca="false">ROUND(I153*H153,2)</f>
        <v>0</v>
      </c>
      <c r="K153" s="164" t="s">
        <v>162</v>
      </c>
      <c r="L153" s="23"/>
      <c r="M153" s="169"/>
      <c r="N153" s="170" t="s">
        <v>39</v>
      </c>
      <c r="O153" s="60"/>
      <c r="P153" s="171" t="n">
        <f aca="false">O153*H153</f>
        <v>0</v>
      </c>
      <c r="Q153" s="171" t="n">
        <v>0</v>
      </c>
      <c r="R153" s="171" t="n">
        <f aca="false">Q153*H153</f>
        <v>0</v>
      </c>
      <c r="S153" s="171" t="n">
        <v>0</v>
      </c>
      <c r="T153" s="172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3" t="s">
        <v>128</v>
      </c>
      <c r="AT153" s="173" t="s">
        <v>124</v>
      </c>
      <c r="AU153" s="173" t="s">
        <v>129</v>
      </c>
      <c r="AY153" s="3" t="s">
        <v>122</v>
      </c>
      <c r="BE153" s="174" t="n">
        <f aca="false">IF(N153="základní",J153,0)</f>
        <v>0</v>
      </c>
      <c r="BF153" s="174" t="n">
        <f aca="false">IF(N153="snížená",J153,0)</f>
        <v>0</v>
      </c>
      <c r="BG153" s="174" t="n">
        <f aca="false">IF(N153="zákl. přenesená",J153,0)</f>
        <v>0</v>
      </c>
      <c r="BH153" s="174" t="n">
        <f aca="false">IF(N153="sníž. přenesená",J153,0)</f>
        <v>0</v>
      </c>
      <c r="BI153" s="174" t="n">
        <f aca="false">IF(N153="nulová",J153,0)</f>
        <v>0</v>
      </c>
      <c r="BJ153" s="3" t="s">
        <v>129</v>
      </c>
      <c r="BK153" s="174" t="n">
        <f aca="false">ROUND(I153*H153,2)</f>
        <v>0</v>
      </c>
      <c r="BL153" s="3" t="s">
        <v>128</v>
      </c>
      <c r="BM153" s="173" t="s">
        <v>163</v>
      </c>
    </row>
    <row r="154" s="175" customFormat="true" ht="12.8" hidden="false" customHeight="false" outlineLevel="0" collapsed="false">
      <c r="B154" s="176"/>
      <c r="D154" s="177" t="s">
        <v>138</v>
      </c>
      <c r="E154" s="178"/>
      <c r="F154" s="179" t="s">
        <v>164</v>
      </c>
      <c r="H154" s="180" t="n">
        <v>3.44</v>
      </c>
      <c r="I154" s="181"/>
      <c r="L154" s="176"/>
      <c r="M154" s="182"/>
      <c r="N154" s="183"/>
      <c r="O154" s="183"/>
      <c r="P154" s="183"/>
      <c r="Q154" s="183"/>
      <c r="R154" s="183"/>
      <c r="S154" s="183"/>
      <c r="T154" s="184"/>
      <c r="AT154" s="178" t="s">
        <v>138</v>
      </c>
      <c r="AU154" s="178" t="s">
        <v>129</v>
      </c>
      <c r="AV154" s="175" t="s">
        <v>129</v>
      </c>
      <c r="AW154" s="175" t="s">
        <v>30</v>
      </c>
      <c r="AX154" s="175" t="s">
        <v>78</v>
      </c>
      <c r="AY154" s="178" t="s">
        <v>122</v>
      </c>
    </row>
    <row r="155" s="27" customFormat="true" ht="16.5" hidden="false" customHeight="true" outlineLevel="0" collapsed="false">
      <c r="A155" s="22"/>
      <c r="B155" s="161"/>
      <c r="C155" s="162" t="s">
        <v>165</v>
      </c>
      <c r="D155" s="162" t="s">
        <v>124</v>
      </c>
      <c r="E155" s="163" t="s">
        <v>166</v>
      </c>
      <c r="F155" s="164" t="s">
        <v>167</v>
      </c>
      <c r="G155" s="165" t="s">
        <v>127</v>
      </c>
      <c r="H155" s="166" t="n">
        <v>1</v>
      </c>
      <c r="I155" s="167"/>
      <c r="J155" s="168" t="n">
        <f aca="false">ROUND(I155*H155,2)</f>
        <v>0</v>
      </c>
      <c r="K155" s="164"/>
      <c r="L155" s="23"/>
      <c r="M155" s="169"/>
      <c r="N155" s="170" t="s">
        <v>39</v>
      </c>
      <c r="O155" s="60"/>
      <c r="P155" s="171" t="n">
        <f aca="false">O155*H155</f>
        <v>0</v>
      </c>
      <c r="Q155" s="171" t="n">
        <v>0.00048</v>
      </c>
      <c r="R155" s="171" t="n">
        <f aca="false">Q155*H155</f>
        <v>0.00048</v>
      </c>
      <c r="S155" s="171" t="n">
        <v>0</v>
      </c>
      <c r="T155" s="172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3" t="s">
        <v>128</v>
      </c>
      <c r="AT155" s="173" t="s">
        <v>124</v>
      </c>
      <c r="AU155" s="173" t="s">
        <v>129</v>
      </c>
      <c r="AY155" s="3" t="s">
        <v>122</v>
      </c>
      <c r="BE155" s="174" t="n">
        <f aca="false">IF(N155="základní",J155,0)</f>
        <v>0</v>
      </c>
      <c r="BF155" s="174" t="n">
        <f aca="false">IF(N155="snížená",J155,0)</f>
        <v>0</v>
      </c>
      <c r="BG155" s="174" t="n">
        <f aca="false">IF(N155="zákl. přenesená",J155,0)</f>
        <v>0</v>
      </c>
      <c r="BH155" s="174" t="n">
        <f aca="false">IF(N155="sníž. přenesená",J155,0)</f>
        <v>0</v>
      </c>
      <c r="BI155" s="174" t="n">
        <f aca="false">IF(N155="nulová",J155,0)</f>
        <v>0</v>
      </c>
      <c r="BJ155" s="3" t="s">
        <v>129</v>
      </c>
      <c r="BK155" s="174" t="n">
        <f aca="false">ROUND(I155*H155,2)</f>
        <v>0</v>
      </c>
      <c r="BL155" s="3" t="s">
        <v>128</v>
      </c>
      <c r="BM155" s="173" t="s">
        <v>168</v>
      </c>
    </row>
    <row r="156" s="147" customFormat="true" ht="22.8" hidden="false" customHeight="true" outlineLevel="0" collapsed="false">
      <c r="B156" s="148"/>
      <c r="D156" s="149" t="s">
        <v>72</v>
      </c>
      <c r="E156" s="159" t="s">
        <v>169</v>
      </c>
      <c r="F156" s="159" t="s">
        <v>170</v>
      </c>
      <c r="I156" s="151"/>
      <c r="J156" s="160" t="n">
        <f aca="false">BK156</f>
        <v>0</v>
      </c>
      <c r="L156" s="148"/>
      <c r="M156" s="153"/>
      <c r="N156" s="154"/>
      <c r="O156" s="154"/>
      <c r="P156" s="155" t="n">
        <f aca="false">SUM(P157:P171)</f>
        <v>0</v>
      </c>
      <c r="Q156" s="154"/>
      <c r="R156" s="155" t="n">
        <f aca="false">SUM(R157:R171)</f>
        <v>0.00128</v>
      </c>
      <c r="S156" s="154"/>
      <c r="T156" s="156" t="n">
        <f aca="false">SUM(T157:T171)</f>
        <v>1.72978</v>
      </c>
      <c r="AR156" s="149" t="s">
        <v>78</v>
      </c>
      <c r="AT156" s="157" t="s">
        <v>72</v>
      </c>
      <c r="AU156" s="157" t="s">
        <v>78</v>
      </c>
      <c r="AY156" s="149" t="s">
        <v>122</v>
      </c>
      <c r="BK156" s="158" t="n">
        <f aca="false">SUM(BK157:BK171)</f>
        <v>0</v>
      </c>
    </row>
    <row r="157" s="27" customFormat="true" ht="24.15" hidden="false" customHeight="true" outlineLevel="0" collapsed="false">
      <c r="A157" s="22"/>
      <c r="B157" s="161"/>
      <c r="C157" s="162" t="s">
        <v>171</v>
      </c>
      <c r="D157" s="162" t="s">
        <v>124</v>
      </c>
      <c r="E157" s="163" t="s">
        <v>172</v>
      </c>
      <c r="F157" s="164" t="s">
        <v>173</v>
      </c>
      <c r="G157" s="165" t="s">
        <v>135</v>
      </c>
      <c r="H157" s="166" t="n">
        <v>32</v>
      </c>
      <c r="I157" s="167"/>
      <c r="J157" s="168" t="n">
        <f aca="false">ROUND(I157*H157,2)</f>
        <v>0</v>
      </c>
      <c r="K157" s="164"/>
      <c r="L157" s="23"/>
      <c r="M157" s="169"/>
      <c r="N157" s="170" t="s">
        <v>39</v>
      </c>
      <c r="O157" s="60"/>
      <c r="P157" s="171" t="n">
        <f aca="false">O157*H157</f>
        <v>0</v>
      </c>
      <c r="Q157" s="171" t="n">
        <v>4E-005</v>
      </c>
      <c r="R157" s="171" t="n">
        <f aca="false">Q157*H157</f>
        <v>0.00128</v>
      </c>
      <c r="S157" s="171" t="n">
        <v>0</v>
      </c>
      <c r="T157" s="172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3" t="s">
        <v>128</v>
      </c>
      <c r="AT157" s="173" t="s">
        <v>124</v>
      </c>
      <c r="AU157" s="173" t="s">
        <v>129</v>
      </c>
      <c r="AY157" s="3" t="s">
        <v>122</v>
      </c>
      <c r="BE157" s="174" t="n">
        <f aca="false">IF(N157="základní",J157,0)</f>
        <v>0</v>
      </c>
      <c r="BF157" s="174" t="n">
        <f aca="false">IF(N157="snížená",J157,0)</f>
        <v>0</v>
      </c>
      <c r="BG157" s="174" t="n">
        <f aca="false">IF(N157="zákl. přenesená",J157,0)</f>
        <v>0</v>
      </c>
      <c r="BH157" s="174" t="n">
        <f aca="false">IF(N157="sníž. přenesená",J157,0)</f>
        <v>0</v>
      </c>
      <c r="BI157" s="174" t="n">
        <f aca="false">IF(N157="nulová",J157,0)</f>
        <v>0</v>
      </c>
      <c r="BJ157" s="3" t="s">
        <v>129</v>
      </c>
      <c r="BK157" s="174" t="n">
        <f aca="false">ROUND(I157*H157,2)</f>
        <v>0</v>
      </c>
      <c r="BL157" s="3" t="s">
        <v>128</v>
      </c>
      <c r="BM157" s="173" t="s">
        <v>174</v>
      </c>
    </row>
    <row r="158" s="175" customFormat="true" ht="12.8" hidden="false" customHeight="false" outlineLevel="0" collapsed="false">
      <c r="B158" s="176"/>
      <c r="D158" s="177" t="s">
        <v>138</v>
      </c>
      <c r="E158" s="178"/>
      <c r="F158" s="179" t="s">
        <v>175</v>
      </c>
      <c r="H158" s="180" t="n">
        <v>32</v>
      </c>
      <c r="I158" s="181"/>
      <c r="L158" s="176"/>
      <c r="M158" s="182"/>
      <c r="N158" s="183"/>
      <c r="O158" s="183"/>
      <c r="P158" s="183"/>
      <c r="Q158" s="183"/>
      <c r="R158" s="183"/>
      <c r="S158" s="183"/>
      <c r="T158" s="184"/>
      <c r="AT158" s="178" t="s">
        <v>138</v>
      </c>
      <c r="AU158" s="178" t="s">
        <v>129</v>
      </c>
      <c r="AV158" s="175" t="s">
        <v>129</v>
      </c>
      <c r="AW158" s="175" t="s">
        <v>30</v>
      </c>
      <c r="AX158" s="175" t="s">
        <v>78</v>
      </c>
      <c r="AY158" s="178" t="s">
        <v>122</v>
      </c>
    </row>
    <row r="159" s="27" customFormat="true" ht="33" hidden="false" customHeight="true" outlineLevel="0" collapsed="false">
      <c r="A159" s="22"/>
      <c r="B159" s="161"/>
      <c r="C159" s="162" t="s">
        <v>169</v>
      </c>
      <c r="D159" s="162" t="s">
        <v>124</v>
      </c>
      <c r="E159" s="163" t="s">
        <v>176</v>
      </c>
      <c r="F159" s="164" t="s">
        <v>177</v>
      </c>
      <c r="G159" s="165" t="s">
        <v>127</v>
      </c>
      <c r="H159" s="166" t="n">
        <v>1</v>
      </c>
      <c r="I159" s="167"/>
      <c r="J159" s="168" t="n">
        <f aca="false">ROUND(I159*H159,2)</f>
        <v>0</v>
      </c>
      <c r="K159" s="164"/>
      <c r="L159" s="23"/>
      <c r="M159" s="169"/>
      <c r="N159" s="170" t="s">
        <v>39</v>
      </c>
      <c r="O159" s="60"/>
      <c r="P159" s="171" t="n">
        <f aca="false">O159*H159</f>
        <v>0</v>
      </c>
      <c r="Q159" s="171" t="n">
        <v>0</v>
      </c>
      <c r="R159" s="171" t="n">
        <f aca="false">Q159*H159</f>
        <v>0</v>
      </c>
      <c r="S159" s="171" t="n">
        <v>0.61501</v>
      </c>
      <c r="T159" s="172" t="n">
        <f aca="false">S159*H159</f>
        <v>0.61501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3" t="s">
        <v>128</v>
      </c>
      <c r="AT159" s="173" t="s">
        <v>124</v>
      </c>
      <c r="AU159" s="173" t="s">
        <v>129</v>
      </c>
      <c r="AY159" s="3" t="s">
        <v>122</v>
      </c>
      <c r="BE159" s="174" t="n">
        <f aca="false">IF(N159="základní",J159,0)</f>
        <v>0</v>
      </c>
      <c r="BF159" s="174" t="n">
        <f aca="false">IF(N159="snížená",J159,0)</f>
        <v>0</v>
      </c>
      <c r="BG159" s="174" t="n">
        <f aca="false">IF(N159="zákl. přenesená",J159,0)</f>
        <v>0</v>
      </c>
      <c r="BH159" s="174" t="n">
        <f aca="false">IF(N159="sníž. přenesená",J159,0)</f>
        <v>0</v>
      </c>
      <c r="BI159" s="174" t="n">
        <f aca="false">IF(N159="nulová",J159,0)</f>
        <v>0</v>
      </c>
      <c r="BJ159" s="3" t="s">
        <v>129</v>
      </c>
      <c r="BK159" s="174" t="n">
        <f aca="false">ROUND(I159*H159,2)</f>
        <v>0</v>
      </c>
      <c r="BL159" s="3" t="s">
        <v>128</v>
      </c>
      <c r="BM159" s="173" t="s">
        <v>178</v>
      </c>
    </row>
    <row r="160" s="27" customFormat="true" ht="16.5" hidden="false" customHeight="true" outlineLevel="0" collapsed="false">
      <c r="A160" s="22"/>
      <c r="B160" s="161"/>
      <c r="C160" s="162" t="s">
        <v>179</v>
      </c>
      <c r="D160" s="162" t="s">
        <v>124</v>
      </c>
      <c r="E160" s="163" t="s">
        <v>180</v>
      </c>
      <c r="F160" s="164" t="s">
        <v>181</v>
      </c>
      <c r="G160" s="165" t="s">
        <v>127</v>
      </c>
      <c r="H160" s="166" t="n">
        <v>1</v>
      </c>
      <c r="I160" s="167"/>
      <c r="J160" s="168" t="n">
        <f aca="false">ROUND(I160*H160,2)</f>
        <v>0</v>
      </c>
      <c r="K160" s="164"/>
      <c r="L160" s="23"/>
      <c r="M160" s="169"/>
      <c r="N160" s="170" t="s">
        <v>39</v>
      </c>
      <c r="O160" s="60"/>
      <c r="P160" s="171" t="n">
        <f aca="false">O160*H160</f>
        <v>0</v>
      </c>
      <c r="Q160" s="171" t="n">
        <v>0</v>
      </c>
      <c r="R160" s="171" t="n">
        <f aca="false">Q160*H160</f>
        <v>0</v>
      </c>
      <c r="S160" s="171" t="n">
        <v>0</v>
      </c>
      <c r="T160" s="172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3" t="s">
        <v>128</v>
      </c>
      <c r="AT160" s="173" t="s">
        <v>124</v>
      </c>
      <c r="AU160" s="173" t="s">
        <v>129</v>
      </c>
      <c r="AY160" s="3" t="s">
        <v>122</v>
      </c>
      <c r="BE160" s="174" t="n">
        <f aca="false">IF(N160="základní",J160,0)</f>
        <v>0</v>
      </c>
      <c r="BF160" s="174" t="n">
        <f aca="false">IF(N160="snížená",J160,0)</f>
        <v>0</v>
      </c>
      <c r="BG160" s="174" t="n">
        <f aca="false">IF(N160="zákl. přenesená",J160,0)</f>
        <v>0</v>
      </c>
      <c r="BH160" s="174" t="n">
        <f aca="false">IF(N160="sníž. přenesená",J160,0)</f>
        <v>0</v>
      </c>
      <c r="BI160" s="174" t="n">
        <f aca="false">IF(N160="nulová",J160,0)</f>
        <v>0</v>
      </c>
      <c r="BJ160" s="3" t="s">
        <v>129</v>
      </c>
      <c r="BK160" s="174" t="n">
        <f aca="false">ROUND(I160*H160,2)</f>
        <v>0</v>
      </c>
      <c r="BL160" s="3" t="s">
        <v>128</v>
      </c>
      <c r="BM160" s="173" t="s">
        <v>182</v>
      </c>
    </row>
    <row r="161" s="27" customFormat="true" ht="24.15" hidden="false" customHeight="true" outlineLevel="0" collapsed="false">
      <c r="A161" s="22"/>
      <c r="B161" s="161"/>
      <c r="C161" s="162" t="s">
        <v>183</v>
      </c>
      <c r="D161" s="162" t="s">
        <v>124</v>
      </c>
      <c r="E161" s="163" t="s">
        <v>184</v>
      </c>
      <c r="F161" s="164" t="s">
        <v>185</v>
      </c>
      <c r="G161" s="165" t="s">
        <v>186</v>
      </c>
      <c r="H161" s="166" t="n">
        <v>6</v>
      </c>
      <c r="I161" s="167"/>
      <c r="J161" s="168" t="n">
        <f aca="false">ROUND(I161*H161,2)</f>
        <v>0</v>
      </c>
      <c r="K161" s="164"/>
      <c r="L161" s="23"/>
      <c r="M161" s="169"/>
      <c r="N161" s="170" t="s">
        <v>39</v>
      </c>
      <c r="O161" s="60"/>
      <c r="P161" s="171" t="n">
        <f aca="false">O161*H161</f>
        <v>0</v>
      </c>
      <c r="Q161" s="171" t="n">
        <v>0</v>
      </c>
      <c r="R161" s="171" t="n">
        <f aca="false">Q161*H161</f>
        <v>0</v>
      </c>
      <c r="S161" s="171" t="n">
        <v>0</v>
      </c>
      <c r="T161" s="172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3" t="s">
        <v>128</v>
      </c>
      <c r="AT161" s="173" t="s">
        <v>124</v>
      </c>
      <c r="AU161" s="173" t="s">
        <v>129</v>
      </c>
      <c r="AY161" s="3" t="s">
        <v>122</v>
      </c>
      <c r="BE161" s="174" t="n">
        <f aca="false">IF(N161="základní",J161,0)</f>
        <v>0</v>
      </c>
      <c r="BF161" s="174" t="n">
        <f aca="false">IF(N161="snížená",J161,0)</f>
        <v>0</v>
      </c>
      <c r="BG161" s="174" t="n">
        <f aca="false">IF(N161="zákl. přenesená",J161,0)</f>
        <v>0</v>
      </c>
      <c r="BH161" s="174" t="n">
        <f aca="false">IF(N161="sníž. přenesená",J161,0)</f>
        <v>0</v>
      </c>
      <c r="BI161" s="174" t="n">
        <f aca="false">IF(N161="nulová",J161,0)</f>
        <v>0</v>
      </c>
      <c r="BJ161" s="3" t="s">
        <v>129</v>
      </c>
      <c r="BK161" s="174" t="n">
        <f aca="false">ROUND(I161*H161,2)</f>
        <v>0</v>
      </c>
      <c r="BL161" s="3" t="s">
        <v>128</v>
      </c>
      <c r="BM161" s="173" t="s">
        <v>187</v>
      </c>
    </row>
    <row r="162" s="27" customFormat="true" ht="16.5" hidden="false" customHeight="true" outlineLevel="0" collapsed="false">
      <c r="A162" s="22"/>
      <c r="B162" s="161"/>
      <c r="C162" s="162" t="s">
        <v>188</v>
      </c>
      <c r="D162" s="162" t="s">
        <v>124</v>
      </c>
      <c r="E162" s="163" t="s">
        <v>189</v>
      </c>
      <c r="F162" s="164" t="s">
        <v>190</v>
      </c>
      <c r="G162" s="165" t="s">
        <v>191</v>
      </c>
      <c r="H162" s="166" t="n">
        <v>2</v>
      </c>
      <c r="I162" s="167"/>
      <c r="J162" s="168" t="n">
        <f aca="false">ROUND(I162*H162,2)</f>
        <v>0</v>
      </c>
      <c r="K162" s="164"/>
      <c r="L162" s="23"/>
      <c r="M162" s="169"/>
      <c r="N162" s="170" t="s">
        <v>39</v>
      </c>
      <c r="O162" s="60"/>
      <c r="P162" s="171" t="n">
        <f aca="false">O162*H162</f>
        <v>0</v>
      </c>
      <c r="Q162" s="171" t="n">
        <v>0</v>
      </c>
      <c r="R162" s="171" t="n">
        <f aca="false">Q162*H162</f>
        <v>0</v>
      </c>
      <c r="S162" s="171" t="n">
        <v>0.036</v>
      </c>
      <c r="T162" s="172" t="n">
        <f aca="false">S162*H162</f>
        <v>0.072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3" t="s">
        <v>128</v>
      </c>
      <c r="AT162" s="173" t="s">
        <v>124</v>
      </c>
      <c r="AU162" s="173" t="s">
        <v>129</v>
      </c>
      <c r="AY162" s="3" t="s">
        <v>122</v>
      </c>
      <c r="BE162" s="174" t="n">
        <f aca="false">IF(N162="základní",J162,0)</f>
        <v>0</v>
      </c>
      <c r="BF162" s="174" t="n">
        <f aca="false">IF(N162="snížená",J162,0)</f>
        <v>0</v>
      </c>
      <c r="BG162" s="174" t="n">
        <f aca="false">IF(N162="zákl. přenesená",J162,0)</f>
        <v>0</v>
      </c>
      <c r="BH162" s="174" t="n">
        <f aca="false">IF(N162="sníž. přenesená",J162,0)</f>
        <v>0</v>
      </c>
      <c r="BI162" s="174" t="n">
        <f aca="false">IF(N162="nulová",J162,0)</f>
        <v>0</v>
      </c>
      <c r="BJ162" s="3" t="s">
        <v>129</v>
      </c>
      <c r="BK162" s="174" t="n">
        <f aca="false">ROUND(I162*H162,2)</f>
        <v>0</v>
      </c>
      <c r="BL162" s="3" t="s">
        <v>128</v>
      </c>
      <c r="BM162" s="173" t="s">
        <v>192</v>
      </c>
    </row>
    <row r="163" s="175" customFormat="true" ht="12.8" hidden="false" customHeight="false" outlineLevel="0" collapsed="false">
      <c r="B163" s="176"/>
      <c r="D163" s="177" t="s">
        <v>138</v>
      </c>
      <c r="E163" s="178"/>
      <c r="F163" s="179" t="s">
        <v>129</v>
      </c>
      <c r="H163" s="180" t="n">
        <v>2</v>
      </c>
      <c r="I163" s="181"/>
      <c r="L163" s="176"/>
      <c r="M163" s="182"/>
      <c r="N163" s="183"/>
      <c r="O163" s="183"/>
      <c r="P163" s="183"/>
      <c r="Q163" s="183"/>
      <c r="R163" s="183"/>
      <c r="S163" s="183"/>
      <c r="T163" s="184"/>
      <c r="AT163" s="178" t="s">
        <v>138</v>
      </c>
      <c r="AU163" s="178" t="s">
        <v>129</v>
      </c>
      <c r="AV163" s="175" t="s">
        <v>129</v>
      </c>
      <c r="AW163" s="175" t="s">
        <v>30</v>
      </c>
      <c r="AX163" s="175" t="s">
        <v>78</v>
      </c>
      <c r="AY163" s="178" t="s">
        <v>122</v>
      </c>
    </row>
    <row r="164" s="27" customFormat="true" ht="16.5" hidden="false" customHeight="true" outlineLevel="0" collapsed="false">
      <c r="A164" s="22"/>
      <c r="B164" s="161"/>
      <c r="C164" s="162" t="s">
        <v>193</v>
      </c>
      <c r="D164" s="162" t="s">
        <v>124</v>
      </c>
      <c r="E164" s="163" t="s">
        <v>194</v>
      </c>
      <c r="F164" s="164" t="s">
        <v>195</v>
      </c>
      <c r="G164" s="165" t="s">
        <v>127</v>
      </c>
      <c r="H164" s="166" t="n">
        <v>1</v>
      </c>
      <c r="I164" s="167"/>
      <c r="J164" s="168" t="n">
        <f aca="false">ROUND(I164*H164,2)</f>
        <v>0</v>
      </c>
      <c r="K164" s="164"/>
      <c r="L164" s="23"/>
      <c r="M164" s="169"/>
      <c r="N164" s="170" t="s">
        <v>39</v>
      </c>
      <c r="O164" s="60"/>
      <c r="P164" s="171" t="n">
        <f aca="false">O164*H164</f>
        <v>0</v>
      </c>
      <c r="Q164" s="171" t="n">
        <v>0</v>
      </c>
      <c r="R164" s="171" t="n">
        <f aca="false">Q164*H164</f>
        <v>0</v>
      </c>
      <c r="S164" s="171" t="n">
        <v>0.036</v>
      </c>
      <c r="T164" s="172" t="n">
        <f aca="false">S164*H164</f>
        <v>0.036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3" t="s">
        <v>128</v>
      </c>
      <c r="AT164" s="173" t="s">
        <v>124</v>
      </c>
      <c r="AU164" s="173" t="s">
        <v>129</v>
      </c>
      <c r="AY164" s="3" t="s">
        <v>122</v>
      </c>
      <c r="BE164" s="174" t="n">
        <f aca="false">IF(N164="základní",J164,0)</f>
        <v>0</v>
      </c>
      <c r="BF164" s="174" t="n">
        <f aca="false">IF(N164="snížená",J164,0)</f>
        <v>0</v>
      </c>
      <c r="BG164" s="174" t="n">
        <f aca="false">IF(N164="zákl. přenesená",J164,0)</f>
        <v>0</v>
      </c>
      <c r="BH164" s="174" t="n">
        <f aca="false">IF(N164="sníž. přenesená",J164,0)</f>
        <v>0</v>
      </c>
      <c r="BI164" s="174" t="n">
        <f aca="false">IF(N164="nulová",J164,0)</f>
        <v>0</v>
      </c>
      <c r="BJ164" s="3" t="s">
        <v>129</v>
      </c>
      <c r="BK164" s="174" t="n">
        <f aca="false">ROUND(I164*H164,2)</f>
        <v>0</v>
      </c>
      <c r="BL164" s="3" t="s">
        <v>128</v>
      </c>
      <c r="BM164" s="173" t="s">
        <v>196</v>
      </c>
    </row>
    <row r="165" s="175" customFormat="true" ht="12.8" hidden="false" customHeight="false" outlineLevel="0" collapsed="false">
      <c r="B165" s="176"/>
      <c r="D165" s="177" t="s">
        <v>138</v>
      </c>
      <c r="E165" s="178"/>
      <c r="F165" s="179" t="s">
        <v>78</v>
      </c>
      <c r="H165" s="180" t="n">
        <v>1</v>
      </c>
      <c r="I165" s="181"/>
      <c r="L165" s="176"/>
      <c r="M165" s="182"/>
      <c r="N165" s="183"/>
      <c r="O165" s="183"/>
      <c r="P165" s="183"/>
      <c r="Q165" s="183"/>
      <c r="R165" s="183"/>
      <c r="S165" s="183"/>
      <c r="T165" s="184"/>
      <c r="AT165" s="178" t="s">
        <v>138</v>
      </c>
      <c r="AU165" s="178" t="s">
        <v>129</v>
      </c>
      <c r="AV165" s="175" t="s">
        <v>129</v>
      </c>
      <c r="AW165" s="175" t="s">
        <v>30</v>
      </c>
      <c r="AX165" s="175" t="s">
        <v>78</v>
      </c>
      <c r="AY165" s="178" t="s">
        <v>122</v>
      </c>
    </row>
    <row r="166" s="27" customFormat="true" ht="16.5" hidden="false" customHeight="true" outlineLevel="0" collapsed="false">
      <c r="A166" s="22"/>
      <c r="B166" s="161"/>
      <c r="C166" s="162" t="s">
        <v>197</v>
      </c>
      <c r="D166" s="162" t="s">
        <v>124</v>
      </c>
      <c r="E166" s="163" t="s">
        <v>198</v>
      </c>
      <c r="F166" s="164" t="s">
        <v>199</v>
      </c>
      <c r="G166" s="165" t="s">
        <v>186</v>
      </c>
      <c r="H166" s="166" t="n">
        <v>1</v>
      </c>
      <c r="I166" s="167"/>
      <c r="J166" s="168" t="n">
        <f aca="false">ROUND(I166*H166,2)</f>
        <v>0</v>
      </c>
      <c r="K166" s="164"/>
      <c r="L166" s="23"/>
      <c r="M166" s="169"/>
      <c r="N166" s="170" t="s">
        <v>39</v>
      </c>
      <c r="O166" s="60"/>
      <c r="P166" s="171" t="n">
        <f aca="false">O166*H166</f>
        <v>0</v>
      </c>
      <c r="Q166" s="171" t="n">
        <v>0</v>
      </c>
      <c r="R166" s="171" t="n">
        <f aca="false">Q166*H166</f>
        <v>0</v>
      </c>
      <c r="S166" s="171" t="n">
        <v>0.036</v>
      </c>
      <c r="T166" s="172" t="n">
        <f aca="false">S166*H166</f>
        <v>0.036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3" t="s">
        <v>128</v>
      </c>
      <c r="AT166" s="173" t="s">
        <v>124</v>
      </c>
      <c r="AU166" s="173" t="s">
        <v>129</v>
      </c>
      <c r="AY166" s="3" t="s">
        <v>122</v>
      </c>
      <c r="BE166" s="174" t="n">
        <f aca="false">IF(N166="základní",J166,0)</f>
        <v>0</v>
      </c>
      <c r="BF166" s="174" t="n">
        <f aca="false">IF(N166="snížená",J166,0)</f>
        <v>0</v>
      </c>
      <c r="BG166" s="174" t="n">
        <f aca="false">IF(N166="zákl. přenesená",J166,0)</f>
        <v>0</v>
      </c>
      <c r="BH166" s="174" t="n">
        <f aca="false">IF(N166="sníž. přenesená",J166,0)</f>
        <v>0</v>
      </c>
      <c r="BI166" s="174" t="n">
        <f aca="false">IF(N166="nulová",J166,0)</f>
        <v>0</v>
      </c>
      <c r="BJ166" s="3" t="s">
        <v>129</v>
      </c>
      <c r="BK166" s="174" t="n">
        <f aca="false">ROUND(I166*H166,2)</f>
        <v>0</v>
      </c>
      <c r="BL166" s="3" t="s">
        <v>128</v>
      </c>
      <c r="BM166" s="173" t="s">
        <v>200</v>
      </c>
    </row>
    <row r="167" s="175" customFormat="true" ht="12.8" hidden="false" customHeight="false" outlineLevel="0" collapsed="false">
      <c r="B167" s="176"/>
      <c r="D167" s="177" t="s">
        <v>138</v>
      </c>
      <c r="E167" s="178"/>
      <c r="F167" s="179" t="s">
        <v>78</v>
      </c>
      <c r="H167" s="180" t="n">
        <v>1</v>
      </c>
      <c r="I167" s="181"/>
      <c r="L167" s="176"/>
      <c r="M167" s="182"/>
      <c r="N167" s="183"/>
      <c r="O167" s="183"/>
      <c r="P167" s="183"/>
      <c r="Q167" s="183"/>
      <c r="R167" s="183"/>
      <c r="S167" s="183"/>
      <c r="T167" s="184"/>
      <c r="AT167" s="178" t="s">
        <v>138</v>
      </c>
      <c r="AU167" s="178" t="s">
        <v>129</v>
      </c>
      <c r="AV167" s="175" t="s">
        <v>129</v>
      </c>
      <c r="AW167" s="175" t="s">
        <v>30</v>
      </c>
      <c r="AX167" s="175" t="s">
        <v>78</v>
      </c>
      <c r="AY167" s="178" t="s">
        <v>122</v>
      </c>
    </row>
    <row r="168" s="27" customFormat="true" ht="16.5" hidden="false" customHeight="true" outlineLevel="0" collapsed="false">
      <c r="A168" s="22"/>
      <c r="B168" s="161"/>
      <c r="C168" s="162" t="s">
        <v>7</v>
      </c>
      <c r="D168" s="162" t="s">
        <v>124</v>
      </c>
      <c r="E168" s="163" t="s">
        <v>201</v>
      </c>
      <c r="F168" s="164" t="s">
        <v>202</v>
      </c>
      <c r="G168" s="165" t="s">
        <v>186</v>
      </c>
      <c r="H168" s="166" t="n">
        <v>1.5</v>
      </c>
      <c r="I168" s="167"/>
      <c r="J168" s="168" t="n">
        <f aca="false">ROUND(I168*H168,2)</f>
        <v>0</v>
      </c>
      <c r="K168" s="164"/>
      <c r="L168" s="23"/>
      <c r="M168" s="169"/>
      <c r="N168" s="170" t="s">
        <v>39</v>
      </c>
      <c r="O168" s="60"/>
      <c r="P168" s="171" t="n">
        <f aca="false">O168*H168</f>
        <v>0</v>
      </c>
      <c r="Q168" s="171" t="n">
        <v>0</v>
      </c>
      <c r="R168" s="171" t="n">
        <f aca="false">Q168*H168</f>
        <v>0</v>
      </c>
      <c r="S168" s="171" t="n">
        <v>0.036</v>
      </c>
      <c r="T168" s="172" t="n">
        <f aca="false">S168*H168</f>
        <v>0.054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3" t="s">
        <v>128</v>
      </c>
      <c r="AT168" s="173" t="s">
        <v>124</v>
      </c>
      <c r="AU168" s="173" t="s">
        <v>129</v>
      </c>
      <c r="AY168" s="3" t="s">
        <v>122</v>
      </c>
      <c r="BE168" s="174" t="n">
        <f aca="false">IF(N168="základní",J168,0)</f>
        <v>0</v>
      </c>
      <c r="BF168" s="174" t="n">
        <f aca="false">IF(N168="snížená",J168,0)</f>
        <v>0</v>
      </c>
      <c r="BG168" s="174" t="n">
        <f aca="false">IF(N168="zákl. přenesená",J168,0)</f>
        <v>0</v>
      </c>
      <c r="BH168" s="174" t="n">
        <f aca="false">IF(N168="sníž. přenesená",J168,0)</f>
        <v>0</v>
      </c>
      <c r="BI168" s="174" t="n">
        <f aca="false">IF(N168="nulová",J168,0)</f>
        <v>0</v>
      </c>
      <c r="BJ168" s="3" t="s">
        <v>129</v>
      </c>
      <c r="BK168" s="174" t="n">
        <f aca="false">ROUND(I168*H168,2)</f>
        <v>0</v>
      </c>
      <c r="BL168" s="3" t="s">
        <v>128</v>
      </c>
      <c r="BM168" s="173" t="s">
        <v>203</v>
      </c>
    </row>
    <row r="169" s="27" customFormat="true" ht="33" hidden="false" customHeight="true" outlineLevel="0" collapsed="false">
      <c r="A169" s="22"/>
      <c r="B169" s="161"/>
      <c r="C169" s="162" t="s">
        <v>204</v>
      </c>
      <c r="D169" s="162" t="s">
        <v>124</v>
      </c>
      <c r="E169" s="163" t="s">
        <v>205</v>
      </c>
      <c r="F169" s="164" t="s">
        <v>206</v>
      </c>
      <c r="G169" s="165" t="s">
        <v>135</v>
      </c>
      <c r="H169" s="166" t="n">
        <v>28.6</v>
      </c>
      <c r="I169" s="167"/>
      <c r="J169" s="168" t="n">
        <f aca="false">ROUND(I169*H169,2)</f>
        <v>0</v>
      </c>
      <c r="K169" s="203" t="s">
        <v>162</v>
      </c>
      <c r="L169" s="23"/>
      <c r="M169" s="169"/>
      <c r="N169" s="170" t="s">
        <v>39</v>
      </c>
      <c r="O169" s="60"/>
      <c r="P169" s="171" t="n">
        <f aca="false">O169*H169</f>
        <v>0</v>
      </c>
      <c r="Q169" s="171" t="n">
        <v>0</v>
      </c>
      <c r="R169" s="171" t="n">
        <f aca="false">Q169*H169</f>
        <v>0</v>
      </c>
      <c r="S169" s="171" t="n">
        <v>0.004</v>
      </c>
      <c r="T169" s="172" t="n">
        <f aca="false">S169*H169</f>
        <v>0.1144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3" t="s">
        <v>128</v>
      </c>
      <c r="AT169" s="173" t="s">
        <v>124</v>
      </c>
      <c r="AU169" s="173" t="s">
        <v>129</v>
      </c>
      <c r="AY169" s="3" t="s">
        <v>122</v>
      </c>
      <c r="BE169" s="174" t="n">
        <f aca="false">IF(N169="základní",J169,0)</f>
        <v>0</v>
      </c>
      <c r="BF169" s="174" t="n">
        <f aca="false">IF(N169="snížená",J169,0)</f>
        <v>0</v>
      </c>
      <c r="BG169" s="174" t="n">
        <f aca="false">IF(N169="zákl. přenesená",J169,0)</f>
        <v>0</v>
      </c>
      <c r="BH169" s="174" t="n">
        <f aca="false">IF(N169="sníž. přenesená",J169,0)</f>
        <v>0</v>
      </c>
      <c r="BI169" s="174" t="n">
        <f aca="false">IF(N169="nulová",J169,0)</f>
        <v>0</v>
      </c>
      <c r="BJ169" s="3" t="s">
        <v>129</v>
      </c>
      <c r="BK169" s="174" t="n">
        <f aca="false">ROUND(I169*H169,2)</f>
        <v>0</v>
      </c>
      <c r="BL169" s="3" t="s">
        <v>128</v>
      </c>
      <c r="BM169" s="173" t="s">
        <v>207</v>
      </c>
    </row>
    <row r="170" s="175" customFormat="true" ht="12.8" hidden="false" customHeight="false" outlineLevel="0" collapsed="false">
      <c r="B170" s="176"/>
      <c r="D170" s="177" t="s">
        <v>138</v>
      </c>
      <c r="E170" s="178"/>
      <c r="F170" s="179" t="s">
        <v>208</v>
      </c>
      <c r="H170" s="180" t="n">
        <v>28.6</v>
      </c>
      <c r="I170" s="181"/>
      <c r="L170" s="176"/>
      <c r="M170" s="182"/>
      <c r="N170" s="183"/>
      <c r="O170" s="183"/>
      <c r="P170" s="183"/>
      <c r="Q170" s="183"/>
      <c r="R170" s="183"/>
      <c r="S170" s="183"/>
      <c r="T170" s="184"/>
      <c r="AT170" s="178" t="s">
        <v>138</v>
      </c>
      <c r="AU170" s="178" t="s">
        <v>129</v>
      </c>
      <c r="AV170" s="175" t="s">
        <v>129</v>
      </c>
      <c r="AW170" s="175" t="s">
        <v>30</v>
      </c>
      <c r="AX170" s="175" t="s">
        <v>78</v>
      </c>
      <c r="AY170" s="178" t="s">
        <v>122</v>
      </c>
    </row>
    <row r="171" s="27" customFormat="true" ht="33" hidden="false" customHeight="true" outlineLevel="0" collapsed="false">
      <c r="A171" s="22"/>
      <c r="B171" s="161"/>
      <c r="C171" s="162" t="s">
        <v>209</v>
      </c>
      <c r="D171" s="162" t="s">
        <v>124</v>
      </c>
      <c r="E171" s="163" t="s">
        <v>210</v>
      </c>
      <c r="F171" s="164" t="s">
        <v>211</v>
      </c>
      <c r="G171" s="165" t="s">
        <v>135</v>
      </c>
      <c r="H171" s="166" t="n">
        <v>80.237</v>
      </c>
      <c r="I171" s="167"/>
      <c r="J171" s="168" t="n">
        <f aca="false">ROUND(I171*H171,2)</f>
        <v>0</v>
      </c>
      <c r="K171" s="203" t="s">
        <v>162</v>
      </c>
      <c r="L171" s="23"/>
      <c r="M171" s="169"/>
      <c r="N171" s="170" t="s">
        <v>39</v>
      </c>
      <c r="O171" s="60"/>
      <c r="P171" s="171" t="n">
        <f aca="false">O171*H171</f>
        <v>0</v>
      </c>
      <c r="Q171" s="171" t="n">
        <v>0</v>
      </c>
      <c r="R171" s="171" t="n">
        <f aca="false">Q171*H171</f>
        <v>0</v>
      </c>
      <c r="S171" s="171" t="n">
        <v>0.01</v>
      </c>
      <c r="T171" s="172" t="n">
        <f aca="false">S171*H171</f>
        <v>0.80237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3" t="s">
        <v>128</v>
      </c>
      <c r="AT171" s="173" t="s">
        <v>124</v>
      </c>
      <c r="AU171" s="173" t="s">
        <v>129</v>
      </c>
      <c r="AY171" s="3" t="s">
        <v>122</v>
      </c>
      <c r="BE171" s="174" t="n">
        <f aca="false">IF(N171="základní",J171,0)</f>
        <v>0</v>
      </c>
      <c r="BF171" s="174" t="n">
        <f aca="false">IF(N171="snížená",J171,0)</f>
        <v>0</v>
      </c>
      <c r="BG171" s="174" t="n">
        <f aca="false">IF(N171="zákl. přenesená",J171,0)</f>
        <v>0</v>
      </c>
      <c r="BH171" s="174" t="n">
        <f aca="false">IF(N171="sníž. přenesená",J171,0)</f>
        <v>0</v>
      </c>
      <c r="BI171" s="174" t="n">
        <f aca="false">IF(N171="nulová",J171,0)</f>
        <v>0</v>
      </c>
      <c r="BJ171" s="3" t="s">
        <v>129</v>
      </c>
      <c r="BK171" s="174" t="n">
        <f aca="false">ROUND(I171*H171,2)</f>
        <v>0</v>
      </c>
      <c r="BL171" s="3" t="s">
        <v>128</v>
      </c>
      <c r="BM171" s="173" t="s">
        <v>212</v>
      </c>
    </row>
    <row r="172" s="147" customFormat="true" ht="22.8" hidden="false" customHeight="true" outlineLevel="0" collapsed="false">
      <c r="B172" s="148"/>
      <c r="D172" s="149" t="s">
        <v>72</v>
      </c>
      <c r="E172" s="159" t="s">
        <v>213</v>
      </c>
      <c r="F172" s="159" t="s">
        <v>214</v>
      </c>
      <c r="I172" s="151"/>
      <c r="J172" s="160" t="n">
        <f aca="false">BK172</f>
        <v>0</v>
      </c>
      <c r="L172" s="148"/>
      <c r="M172" s="153"/>
      <c r="N172" s="154"/>
      <c r="O172" s="154"/>
      <c r="P172" s="155" t="n">
        <f aca="false">SUM(P173:P177)</f>
        <v>0</v>
      </c>
      <c r="Q172" s="154"/>
      <c r="R172" s="155" t="n">
        <f aca="false">SUM(R173:R177)</f>
        <v>0</v>
      </c>
      <c r="S172" s="154"/>
      <c r="T172" s="156" t="n">
        <f aca="false">SUM(T173:T177)</f>
        <v>0</v>
      </c>
      <c r="AR172" s="149" t="s">
        <v>78</v>
      </c>
      <c r="AT172" s="157" t="s">
        <v>72</v>
      </c>
      <c r="AU172" s="157" t="s">
        <v>78</v>
      </c>
      <c r="AY172" s="149" t="s">
        <v>122</v>
      </c>
      <c r="BK172" s="158" t="n">
        <f aca="false">SUM(BK173:BK177)</f>
        <v>0</v>
      </c>
    </row>
    <row r="173" s="27" customFormat="true" ht="24.15" hidden="false" customHeight="true" outlineLevel="0" collapsed="false">
      <c r="A173" s="22"/>
      <c r="B173" s="161"/>
      <c r="C173" s="162" t="s">
        <v>215</v>
      </c>
      <c r="D173" s="162" t="s">
        <v>124</v>
      </c>
      <c r="E173" s="163" t="s">
        <v>216</v>
      </c>
      <c r="F173" s="164" t="s">
        <v>217</v>
      </c>
      <c r="G173" s="165" t="s">
        <v>218</v>
      </c>
      <c r="H173" s="166" t="n">
        <v>1.966</v>
      </c>
      <c r="I173" s="167"/>
      <c r="J173" s="168" t="n">
        <f aca="false">ROUND(I173*H173,2)</f>
        <v>0</v>
      </c>
      <c r="K173" s="203" t="s">
        <v>162</v>
      </c>
      <c r="L173" s="23"/>
      <c r="M173" s="169"/>
      <c r="N173" s="170" t="s">
        <v>39</v>
      </c>
      <c r="O173" s="60"/>
      <c r="P173" s="171" t="n">
        <f aca="false">O173*H173</f>
        <v>0</v>
      </c>
      <c r="Q173" s="171" t="n">
        <v>0</v>
      </c>
      <c r="R173" s="171" t="n">
        <f aca="false">Q173*H173</f>
        <v>0</v>
      </c>
      <c r="S173" s="171" t="n">
        <v>0</v>
      </c>
      <c r="T173" s="172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3" t="s">
        <v>128</v>
      </c>
      <c r="AT173" s="173" t="s">
        <v>124</v>
      </c>
      <c r="AU173" s="173" t="s">
        <v>129</v>
      </c>
      <c r="AY173" s="3" t="s">
        <v>122</v>
      </c>
      <c r="BE173" s="174" t="n">
        <f aca="false">IF(N173="základní",J173,0)</f>
        <v>0</v>
      </c>
      <c r="BF173" s="174" t="n">
        <f aca="false">IF(N173="snížená",J173,0)</f>
        <v>0</v>
      </c>
      <c r="BG173" s="174" t="n">
        <f aca="false">IF(N173="zákl. přenesená",J173,0)</f>
        <v>0</v>
      </c>
      <c r="BH173" s="174" t="n">
        <f aca="false">IF(N173="sníž. přenesená",J173,0)</f>
        <v>0</v>
      </c>
      <c r="BI173" s="174" t="n">
        <f aca="false">IF(N173="nulová",J173,0)</f>
        <v>0</v>
      </c>
      <c r="BJ173" s="3" t="s">
        <v>129</v>
      </c>
      <c r="BK173" s="174" t="n">
        <f aca="false">ROUND(I173*H173,2)</f>
        <v>0</v>
      </c>
      <c r="BL173" s="3" t="s">
        <v>128</v>
      </c>
      <c r="BM173" s="173" t="s">
        <v>219</v>
      </c>
    </row>
    <row r="174" s="27" customFormat="true" ht="24.15" hidden="false" customHeight="true" outlineLevel="0" collapsed="false">
      <c r="A174" s="22"/>
      <c r="B174" s="161"/>
      <c r="C174" s="162" t="s">
        <v>220</v>
      </c>
      <c r="D174" s="162" t="s">
        <v>124</v>
      </c>
      <c r="E174" s="163" t="s">
        <v>221</v>
      </c>
      <c r="F174" s="164" t="s">
        <v>222</v>
      </c>
      <c r="G174" s="165" t="s">
        <v>218</v>
      </c>
      <c r="H174" s="166" t="n">
        <v>1.966</v>
      </c>
      <c r="I174" s="167"/>
      <c r="J174" s="168" t="n">
        <f aca="false">ROUND(I174*H174,2)</f>
        <v>0</v>
      </c>
      <c r="K174" s="203" t="s">
        <v>162</v>
      </c>
      <c r="L174" s="23"/>
      <c r="M174" s="169"/>
      <c r="N174" s="170" t="s">
        <v>39</v>
      </c>
      <c r="O174" s="60"/>
      <c r="P174" s="171" t="n">
        <f aca="false">O174*H174</f>
        <v>0</v>
      </c>
      <c r="Q174" s="171" t="n">
        <v>0</v>
      </c>
      <c r="R174" s="171" t="n">
        <f aca="false">Q174*H174</f>
        <v>0</v>
      </c>
      <c r="S174" s="171" t="n">
        <v>0</v>
      </c>
      <c r="T174" s="172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3" t="s">
        <v>128</v>
      </c>
      <c r="AT174" s="173" t="s">
        <v>124</v>
      </c>
      <c r="AU174" s="173" t="s">
        <v>129</v>
      </c>
      <c r="AY174" s="3" t="s">
        <v>122</v>
      </c>
      <c r="BE174" s="174" t="n">
        <f aca="false">IF(N174="základní",J174,0)</f>
        <v>0</v>
      </c>
      <c r="BF174" s="174" t="n">
        <f aca="false">IF(N174="snížená",J174,0)</f>
        <v>0</v>
      </c>
      <c r="BG174" s="174" t="n">
        <f aca="false">IF(N174="zákl. přenesená",J174,0)</f>
        <v>0</v>
      </c>
      <c r="BH174" s="174" t="n">
        <f aca="false">IF(N174="sníž. přenesená",J174,0)</f>
        <v>0</v>
      </c>
      <c r="BI174" s="174" t="n">
        <f aca="false">IF(N174="nulová",J174,0)</f>
        <v>0</v>
      </c>
      <c r="BJ174" s="3" t="s">
        <v>129</v>
      </c>
      <c r="BK174" s="174" t="n">
        <f aca="false">ROUND(I174*H174,2)</f>
        <v>0</v>
      </c>
      <c r="BL174" s="3" t="s">
        <v>128</v>
      </c>
      <c r="BM174" s="173" t="s">
        <v>223</v>
      </c>
    </row>
    <row r="175" s="27" customFormat="true" ht="24.15" hidden="false" customHeight="true" outlineLevel="0" collapsed="false">
      <c r="A175" s="22"/>
      <c r="B175" s="161"/>
      <c r="C175" s="162" t="s">
        <v>224</v>
      </c>
      <c r="D175" s="162" t="s">
        <v>124</v>
      </c>
      <c r="E175" s="163" t="s">
        <v>225</v>
      </c>
      <c r="F175" s="164" t="s">
        <v>226</v>
      </c>
      <c r="G175" s="165" t="s">
        <v>218</v>
      </c>
      <c r="H175" s="166" t="n">
        <v>47.184</v>
      </c>
      <c r="I175" s="167"/>
      <c r="J175" s="168" t="n">
        <f aca="false">ROUND(I175*H175,2)</f>
        <v>0</v>
      </c>
      <c r="K175" s="203" t="s">
        <v>162</v>
      </c>
      <c r="L175" s="23"/>
      <c r="M175" s="169"/>
      <c r="N175" s="170" t="s">
        <v>39</v>
      </c>
      <c r="O175" s="60"/>
      <c r="P175" s="171" t="n">
        <f aca="false">O175*H175</f>
        <v>0</v>
      </c>
      <c r="Q175" s="171" t="n">
        <v>0</v>
      </c>
      <c r="R175" s="171" t="n">
        <f aca="false">Q175*H175</f>
        <v>0</v>
      </c>
      <c r="S175" s="171" t="n">
        <v>0</v>
      </c>
      <c r="T175" s="172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3" t="s">
        <v>128</v>
      </c>
      <c r="AT175" s="173" t="s">
        <v>124</v>
      </c>
      <c r="AU175" s="173" t="s">
        <v>129</v>
      </c>
      <c r="AY175" s="3" t="s">
        <v>122</v>
      </c>
      <c r="BE175" s="174" t="n">
        <f aca="false">IF(N175="základní",J175,0)</f>
        <v>0</v>
      </c>
      <c r="BF175" s="174" t="n">
        <f aca="false">IF(N175="snížená",J175,0)</f>
        <v>0</v>
      </c>
      <c r="BG175" s="174" t="n">
        <f aca="false">IF(N175="zákl. přenesená",J175,0)</f>
        <v>0</v>
      </c>
      <c r="BH175" s="174" t="n">
        <f aca="false">IF(N175="sníž. přenesená",J175,0)</f>
        <v>0</v>
      </c>
      <c r="BI175" s="174" t="n">
        <f aca="false">IF(N175="nulová",J175,0)</f>
        <v>0</v>
      </c>
      <c r="BJ175" s="3" t="s">
        <v>129</v>
      </c>
      <c r="BK175" s="174" t="n">
        <f aca="false">ROUND(I175*H175,2)</f>
        <v>0</v>
      </c>
      <c r="BL175" s="3" t="s">
        <v>128</v>
      </c>
      <c r="BM175" s="173" t="s">
        <v>227</v>
      </c>
    </row>
    <row r="176" s="175" customFormat="true" ht="12.8" hidden="false" customHeight="false" outlineLevel="0" collapsed="false">
      <c r="B176" s="176"/>
      <c r="D176" s="177" t="s">
        <v>138</v>
      </c>
      <c r="F176" s="179" t="s">
        <v>228</v>
      </c>
      <c r="H176" s="180" t="n">
        <v>47.184</v>
      </c>
      <c r="I176" s="181"/>
      <c r="L176" s="176"/>
      <c r="M176" s="182"/>
      <c r="N176" s="183"/>
      <c r="O176" s="183"/>
      <c r="P176" s="183"/>
      <c r="Q176" s="183"/>
      <c r="R176" s="183"/>
      <c r="S176" s="183"/>
      <c r="T176" s="184"/>
      <c r="AT176" s="178" t="s">
        <v>138</v>
      </c>
      <c r="AU176" s="178" t="s">
        <v>129</v>
      </c>
      <c r="AV176" s="175" t="s">
        <v>129</v>
      </c>
      <c r="AW176" s="175" t="s">
        <v>2</v>
      </c>
      <c r="AX176" s="175" t="s">
        <v>78</v>
      </c>
      <c r="AY176" s="178" t="s">
        <v>122</v>
      </c>
    </row>
    <row r="177" s="27" customFormat="true" ht="24.15" hidden="false" customHeight="true" outlineLevel="0" collapsed="false">
      <c r="A177" s="22"/>
      <c r="B177" s="161"/>
      <c r="C177" s="162" t="s">
        <v>6</v>
      </c>
      <c r="D177" s="162" t="s">
        <v>124</v>
      </c>
      <c r="E177" s="163" t="s">
        <v>229</v>
      </c>
      <c r="F177" s="164" t="s">
        <v>230</v>
      </c>
      <c r="G177" s="165" t="s">
        <v>218</v>
      </c>
      <c r="H177" s="166" t="n">
        <v>1.991</v>
      </c>
      <c r="I177" s="167"/>
      <c r="J177" s="168" t="n">
        <f aca="false">ROUND(I177*H177,2)</f>
        <v>0</v>
      </c>
      <c r="K177" s="203" t="s">
        <v>162</v>
      </c>
      <c r="L177" s="23"/>
      <c r="M177" s="169"/>
      <c r="N177" s="170" t="s">
        <v>39</v>
      </c>
      <c r="O177" s="60"/>
      <c r="P177" s="171" t="n">
        <f aca="false">O177*H177</f>
        <v>0</v>
      </c>
      <c r="Q177" s="171" t="n">
        <v>0</v>
      </c>
      <c r="R177" s="171" t="n">
        <f aca="false">Q177*H177</f>
        <v>0</v>
      </c>
      <c r="S177" s="171" t="n">
        <v>0</v>
      </c>
      <c r="T177" s="172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3" t="s">
        <v>128</v>
      </c>
      <c r="AT177" s="173" t="s">
        <v>124</v>
      </c>
      <c r="AU177" s="173" t="s">
        <v>129</v>
      </c>
      <c r="AY177" s="3" t="s">
        <v>122</v>
      </c>
      <c r="BE177" s="174" t="n">
        <f aca="false">IF(N177="základní",J177,0)</f>
        <v>0</v>
      </c>
      <c r="BF177" s="174" t="n">
        <f aca="false">IF(N177="snížená",J177,0)</f>
        <v>0</v>
      </c>
      <c r="BG177" s="174" t="n">
        <f aca="false">IF(N177="zákl. přenesená",J177,0)</f>
        <v>0</v>
      </c>
      <c r="BH177" s="174" t="n">
        <f aca="false">IF(N177="sníž. přenesená",J177,0)</f>
        <v>0</v>
      </c>
      <c r="BI177" s="174" t="n">
        <f aca="false">IF(N177="nulová",J177,0)</f>
        <v>0</v>
      </c>
      <c r="BJ177" s="3" t="s">
        <v>129</v>
      </c>
      <c r="BK177" s="174" t="n">
        <f aca="false">ROUND(I177*H177,2)</f>
        <v>0</v>
      </c>
      <c r="BL177" s="3" t="s">
        <v>128</v>
      </c>
      <c r="BM177" s="173" t="s">
        <v>231</v>
      </c>
    </row>
    <row r="178" s="147" customFormat="true" ht="22.8" hidden="false" customHeight="true" outlineLevel="0" collapsed="false">
      <c r="B178" s="148"/>
      <c r="D178" s="149" t="s">
        <v>72</v>
      </c>
      <c r="E178" s="159" t="s">
        <v>232</v>
      </c>
      <c r="F178" s="159" t="s">
        <v>233</v>
      </c>
      <c r="I178" s="151"/>
      <c r="J178" s="160" t="n">
        <f aca="false">BK178</f>
        <v>0</v>
      </c>
      <c r="L178" s="148"/>
      <c r="M178" s="153"/>
      <c r="N178" s="154"/>
      <c r="O178" s="154"/>
      <c r="P178" s="155" t="n">
        <f aca="false">P179</f>
        <v>0</v>
      </c>
      <c r="Q178" s="154"/>
      <c r="R178" s="155" t="n">
        <f aca="false">R179</f>
        <v>0</v>
      </c>
      <c r="S178" s="154"/>
      <c r="T178" s="156" t="n">
        <f aca="false">T179</f>
        <v>0</v>
      </c>
      <c r="AR178" s="149" t="s">
        <v>78</v>
      </c>
      <c r="AT178" s="157" t="s">
        <v>72</v>
      </c>
      <c r="AU178" s="157" t="s">
        <v>78</v>
      </c>
      <c r="AY178" s="149" t="s">
        <v>122</v>
      </c>
      <c r="BK178" s="158" t="n">
        <f aca="false">BK179</f>
        <v>0</v>
      </c>
    </row>
    <row r="179" s="27" customFormat="true" ht="16.5" hidden="false" customHeight="true" outlineLevel="0" collapsed="false">
      <c r="A179" s="22"/>
      <c r="B179" s="161"/>
      <c r="C179" s="162" t="s">
        <v>234</v>
      </c>
      <c r="D179" s="162" t="s">
        <v>124</v>
      </c>
      <c r="E179" s="163" t="s">
        <v>235</v>
      </c>
      <c r="F179" s="164" t="s">
        <v>236</v>
      </c>
      <c r="G179" s="165" t="s">
        <v>218</v>
      </c>
      <c r="H179" s="166" t="n">
        <v>1.576</v>
      </c>
      <c r="I179" s="167"/>
      <c r="J179" s="168" t="n">
        <f aca="false">ROUND(I179*H179,2)</f>
        <v>0</v>
      </c>
      <c r="K179" s="203" t="s">
        <v>162</v>
      </c>
      <c r="L179" s="23"/>
      <c r="M179" s="169"/>
      <c r="N179" s="170" t="s">
        <v>39</v>
      </c>
      <c r="O179" s="60"/>
      <c r="P179" s="171" t="n">
        <f aca="false">O179*H179</f>
        <v>0</v>
      </c>
      <c r="Q179" s="171" t="n">
        <v>0</v>
      </c>
      <c r="R179" s="171" t="n">
        <f aca="false">Q179*H179</f>
        <v>0</v>
      </c>
      <c r="S179" s="171" t="n">
        <v>0</v>
      </c>
      <c r="T179" s="172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3" t="s">
        <v>128</v>
      </c>
      <c r="AT179" s="173" t="s">
        <v>124</v>
      </c>
      <c r="AU179" s="173" t="s">
        <v>129</v>
      </c>
      <c r="AY179" s="3" t="s">
        <v>122</v>
      </c>
      <c r="BE179" s="174" t="n">
        <f aca="false">IF(N179="základní",J179,0)</f>
        <v>0</v>
      </c>
      <c r="BF179" s="174" t="n">
        <f aca="false">IF(N179="snížená",J179,0)</f>
        <v>0</v>
      </c>
      <c r="BG179" s="174" t="n">
        <f aca="false">IF(N179="zákl. přenesená",J179,0)</f>
        <v>0</v>
      </c>
      <c r="BH179" s="174" t="n">
        <f aca="false">IF(N179="sníž. přenesená",J179,0)</f>
        <v>0</v>
      </c>
      <c r="BI179" s="174" t="n">
        <f aca="false">IF(N179="nulová",J179,0)</f>
        <v>0</v>
      </c>
      <c r="BJ179" s="3" t="s">
        <v>129</v>
      </c>
      <c r="BK179" s="174" t="n">
        <f aca="false">ROUND(I179*H179,2)</f>
        <v>0</v>
      </c>
      <c r="BL179" s="3" t="s">
        <v>128</v>
      </c>
      <c r="BM179" s="173" t="s">
        <v>237</v>
      </c>
    </row>
    <row r="180" s="147" customFormat="true" ht="25.9" hidden="false" customHeight="true" outlineLevel="0" collapsed="false">
      <c r="B180" s="148"/>
      <c r="D180" s="149" t="s">
        <v>72</v>
      </c>
      <c r="E180" s="150" t="s">
        <v>238</v>
      </c>
      <c r="F180" s="150" t="s">
        <v>239</v>
      </c>
      <c r="I180" s="151"/>
      <c r="J180" s="152" t="n">
        <f aca="false">BK180</f>
        <v>0</v>
      </c>
      <c r="L180" s="148"/>
      <c r="M180" s="153"/>
      <c r="N180" s="154"/>
      <c r="O180" s="154"/>
      <c r="P180" s="155" t="n">
        <f aca="false">P181+P184+P192+P196+P210+P215+P231+P235+P242</f>
        <v>0</v>
      </c>
      <c r="Q180" s="154"/>
      <c r="R180" s="155" t="n">
        <f aca="false">R181+R184+R192+R196+R210+R215+R231+R235+R242</f>
        <v>0.28978538</v>
      </c>
      <c r="S180" s="154"/>
      <c r="T180" s="156" t="n">
        <f aca="false">T181+T184+T192+T196+T210+T215+T231+T235+T242</f>
        <v>0.23626497</v>
      </c>
      <c r="AR180" s="149" t="s">
        <v>129</v>
      </c>
      <c r="AT180" s="157" t="s">
        <v>72</v>
      </c>
      <c r="AU180" s="157" t="s">
        <v>73</v>
      </c>
      <c r="AY180" s="149" t="s">
        <v>122</v>
      </c>
      <c r="BK180" s="158" t="n">
        <f aca="false">BK181+BK184+BK192+BK196+BK210+BK215+BK231+BK235+BK242</f>
        <v>0</v>
      </c>
    </row>
    <row r="181" s="147" customFormat="true" ht="22.8" hidden="false" customHeight="true" outlineLevel="0" collapsed="false">
      <c r="B181" s="148"/>
      <c r="D181" s="149" t="s">
        <v>72</v>
      </c>
      <c r="E181" s="159" t="s">
        <v>240</v>
      </c>
      <c r="F181" s="159" t="s">
        <v>241</v>
      </c>
      <c r="I181" s="151"/>
      <c r="J181" s="160" t="n">
        <f aca="false">BK181</f>
        <v>0</v>
      </c>
      <c r="L181" s="148"/>
      <c r="M181" s="153"/>
      <c r="N181" s="154"/>
      <c r="O181" s="154"/>
      <c r="P181" s="155" t="n">
        <f aca="false">SUM(P182:P183)</f>
        <v>0</v>
      </c>
      <c r="Q181" s="154"/>
      <c r="R181" s="155" t="n">
        <f aca="false">SUM(R182:R183)</f>
        <v>0.00157</v>
      </c>
      <c r="S181" s="154"/>
      <c r="T181" s="156" t="n">
        <f aca="false">SUM(T182:T183)</f>
        <v>0</v>
      </c>
      <c r="AR181" s="149" t="s">
        <v>129</v>
      </c>
      <c r="AT181" s="157" t="s">
        <v>72</v>
      </c>
      <c r="AU181" s="157" t="s">
        <v>78</v>
      </c>
      <c r="AY181" s="149" t="s">
        <v>122</v>
      </c>
      <c r="BK181" s="158" t="n">
        <f aca="false">SUM(BK182:BK183)</f>
        <v>0</v>
      </c>
    </row>
    <row r="182" s="27" customFormat="true" ht="24.15" hidden="false" customHeight="true" outlineLevel="0" collapsed="false">
      <c r="A182" s="22"/>
      <c r="B182" s="161"/>
      <c r="C182" s="162" t="s">
        <v>242</v>
      </c>
      <c r="D182" s="162" t="s">
        <v>124</v>
      </c>
      <c r="E182" s="163" t="s">
        <v>243</v>
      </c>
      <c r="F182" s="164" t="s">
        <v>244</v>
      </c>
      <c r="G182" s="165" t="s">
        <v>127</v>
      </c>
      <c r="H182" s="166" t="n">
        <v>1</v>
      </c>
      <c r="I182" s="167"/>
      <c r="J182" s="168" t="n">
        <f aca="false">ROUND(I182*H182,2)</f>
        <v>0</v>
      </c>
      <c r="K182" s="164"/>
      <c r="L182" s="23"/>
      <c r="M182" s="169"/>
      <c r="N182" s="170" t="s">
        <v>39</v>
      </c>
      <c r="O182" s="60"/>
      <c r="P182" s="171" t="n">
        <f aca="false">O182*H182</f>
        <v>0</v>
      </c>
      <c r="Q182" s="171" t="n">
        <v>0.00157</v>
      </c>
      <c r="R182" s="171" t="n">
        <f aca="false">Q182*H182</f>
        <v>0.00157</v>
      </c>
      <c r="S182" s="171" t="n">
        <v>0</v>
      </c>
      <c r="T182" s="172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3" t="s">
        <v>204</v>
      </c>
      <c r="AT182" s="173" t="s">
        <v>124</v>
      </c>
      <c r="AU182" s="173" t="s">
        <v>129</v>
      </c>
      <c r="AY182" s="3" t="s">
        <v>122</v>
      </c>
      <c r="BE182" s="174" t="n">
        <f aca="false">IF(N182="základní",J182,0)</f>
        <v>0</v>
      </c>
      <c r="BF182" s="174" t="n">
        <f aca="false">IF(N182="snížená",J182,0)</f>
        <v>0</v>
      </c>
      <c r="BG182" s="174" t="n">
        <f aca="false">IF(N182="zákl. přenesená",J182,0)</f>
        <v>0</v>
      </c>
      <c r="BH182" s="174" t="n">
        <f aca="false">IF(N182="sníž. přenesená",J182,0)</f>
        <v>0</v>
      </c>
      <c r="BI182" s="174" t="n">
        <f aca="false">IF(N182="nulová",J182,0)</f>
        <v>0</v>
      </c>
      <c r="BJ182" s="3" t="s">
        <v>129</v>
      </c>
      <c r="BK182" s="174" t="n">
        <f aca="false">ROUND(I182*H182,2)</f>
        <v>0</v>
      </c>
      <c r="BL182" s="3" t="s">
        <v>204</v>
      </c>
      <c r="BM182" s="173" t="s">
        <v>245</v>
      </c>
    </row>
    <row r="183" s="27" customFormat="true" ht="24.15" hidden="false" customHeight="true" outlineLevel="0" collapsed="false">
      <c r="A183" s="22"/>
      <c r="B183" s="161"/>
      <c r="C183" s="162" t="s">
        <v>246</v>
      </c>
      <c r="D183" s="162" t="s">
        <v>124</v>
      </c>
      <c r="E183" s="163" t="s">
        <v>247</v>
      </c>
      <c r="F183" s="164" t="s">
        <v>248</v>
      </c>
      <c r="G183" s="165" t="s">
        <v>249</v>
      </c>
      <c r="H183" s="204"/>
      <c r="I183" s="167"/>
      <c r="J183" s="168" t="n">
        <f aca="false">ROUND(I183*H183,2)</f>
        <v>0</v>
      </c>
      <c r="K183" s="203" t="s">
        <v>162</v>
      </c>
      <c r="L183" s="23"/>
      <c r="M183" s="169"/>
      <c r="N183" s="170" t="s">
        <v>39</v>
      </c>
      <c r="O183" s="60"/>
      <c r="P183" s="171" t="n">
        <f aca="false">O183*H183</f>
        <v>0</v>
      </c>
      <c r="Q183" s="171" t="n">
        <v>0</v>
      </c>
      <c r="R183" s="171" t="n">
        <f aca="false">Q183*H183</f>
        <v>0</v>
      </c>
      <c r="S183" s="171" t="n">
        <v>0</v>
      </c>
      <c r="T183" s="172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3" t="s">
        <v>204</v>
      </c>
      <c r="AT183" s="173" t="s">
        <v>124</v>
      </c>
      <c r="AU183" s="173" t="s">
        <v>129</v>
      </c>
      <c r="AY183" s="3" t="s">
        <v>122</v>
      </c>
      <c r="BE183" s="174" t="n">
        <f aca="false">IF(N183="základní",J183,0)</f>
        <v>0</v>
      </c>
      <c r="BF183" s="174" t="n">
        <f aca="false">IF(N183="snížená",J183,0)</f>
        <v>0</v>
      </c>
      <c r="BG183" s="174" t="n">
        <f aca="false">IF(N183="zákl. přenesená",J183,0)</f>
        <v>0</v>
      </c>
      <c r="BH183" s="174" t="n">
        <f aca="false">IF(N183="sníž. přenesená",J183,0)</f>
        <v>0</v>
      </c>
      <c r="BI183" s="174" t="n">
        <f aca="false">IF(N183="nulová",J183,0)</f>
        <v>0</v>
      </c>
      <c r="BJ183" s="3" t="s">
        <v>129</v>
      </c>
      <c r="BK183" s="174" t="n">
        <f aca="false">ROUND(I183*H183,2)</f>
        <v>0</v>
      </c>
      <c r="BL183" s="3" t="s">
        <v>204</v>
      </c>
      <c r="BM183" s="173" t="s">
        <v>250</v>
      </c>
    </row>
    <row r="184" s="147" customFormat="true" ht="22.8" hidden="false" customHeight="true" outlineLevel="0" collapsed="false">
      <c r="B184" s="148"/>
      <c r="D184" s="149" t="s">
        <v>72</v>
      </c>
      <c r="E184" s="159" t="s">
        <v>251</v>
      </c>
      <c r="F184" s="159" t="s">
        <v>252</v>
      </c>
      <c r="I184" s="151"/>
      <c r="J184" s="160" t="n">
        <f aca="false">BK184</f>
        <v>0</v>
      </c>
      <c r="L184" s="148"/>
      <c r="M184" s="153"/>
      <c r="N184" s="154"/>
      <c r="O184" s="154"/>
      <c r="P184" s="155" t="n">
        <f aca="false">SUM(P185:P191)</f>
        <v>0</v>
      </c>
      <c r="Q184" s="154"/>
      <c r="R184" s="155" t="n">
        <f aca="false">SUM(R185:R191)</f>
        <v>0.0018</v>
      </c>
      <c r="S184" s="154"/>
      <c r="T184" s="156" t="n">
        <f aca="false">SUM(T185:T191)</f>
        <v>0.11126</v>
      </c>
      <c r="AR184" s="149" t="s">
        <v>129</v>
      </c>
      <c r="AT184" s="157" t="s">
        <v>72</v>
      </c>
      <c r="AU184" s="157" t="s">
        <v>78</v>
      </c>
      <c r="AY184" s="149" t="s">
        <v>122</v>
      </c>
      <c r="BK184" s="158" t="n">
        <f aca="false">SUM(BK185:BK191)</f>
        <v>0</v>
      </c>
    </row>
    <row r="185" s="27" customFormat="true" ht="16.5" hidden="false" customHeight="true" outlineLevel="0" collapsed="false">
      <c r="A185" s="22"/>
      <c r="B185" s="161"/>
      <c r="C185" s="162" t="s">
        <v>253</v>
      </c>
      <c r="D185" s="162" t="s">
        <v>124</v>
      </c>
      <c r="E185" s="163" t="s">
        <v>254</v>
      </c>
      <c r="F185" s="164" t="s">
        <v>255</v>
      </c>
      <c r="G185" s="165" t="s">
        <v>256</v>
      </c>
      <c r="H185" s="166" t="n">
        <v>1</v>
      </c>
      <c r="I185" s="167"/>
      <c r="J185" s="168" t="n">
        <f aca="false">ROUND(I185*H185,2)</f>
        <v>0</v>
      </c>
      <c r="K185" s="164"/>
      <c r="L185" s="23"/>
      <c r="M185" s="169"/>
      <c r="N185" s="170" t="s">
        <v>39</v>
      </c>
      <c r="O185" s="60"/>
      <c r="P185" s="171" t="n">
        <f aca="false">O185*H185</f>
        <v>0</v>
      </c>
      <c r="Q185" s="171" t="n">
        <v>0</v>
      </c>
      <c r="R185" s="171" t="n">
        <f aca="false">Q185*H185</f>
        <v>0</v>
      </c>
      <c r="S185" s="171" t="n">
        <v>0.0342</v>
      </c>
      <c r="T185" s="172" t="n">
        <f aca="false">S185*H185</f>
        <v>0.0342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3" t="s">
        <v>204</v>
      </c>
      <c r="AT185" s="173" t="s">
        <v>124</v>
      </c>
      <c r="AU185" s="173" t="s">
        <v>129</v>
      </c>
      <c r="AY185" s="3" t="s">
        <v>122</v>
      </c>
      <c r="BE185" s="174" t="n">
        <f aca="false">IF(N185="základní",J185,0)</f>
        <v>0</v>
      </c>
      <c r="BF185" s="174" t="n">
        <f aca="false">IF(N185="snížená",J185,0)</f>
        <v>0</v>
      </c>
      <c r="BG185" s="174" t="n">
        <f aca="false">IF(N185="zákl. přenesená",J185,0)</f>
        <v>0</v>
      </c>
      <c r="BH185" s="174" t="n">
        <f aca="false">IF(N185="sníž. přenesená",J185,0)</f>
        <v>0</v>
      </c>
      <c r="BI185" s="174" t="n">
        <f aca="false">IF(N185="nulová",J185,0)</f>
        <v>0</v>
      </c>
      <c r="BJ185" s="3" t="s">
        <v>129</v>
      </c>
      <c r="BK185" s="174" t="n">
        <f aca="false">ROUND(I185*H185,2)</f>
        <v>0</v>
      </c>
      <c r="BL185" s="3" t="s">
        <v>204</v>
      </c>
      <c r="BM185" s="173" t="s">
        <v>257</v>
      </c>
    </row>
    <row r="186" s="175" customFormat="true" ht="12.8" hidden="false" customHeight="false" outlineLevel="0" collapsed="false">
      <c r="B186" s="176"/>
      <c r="D186" s="177" t="s">
        <v>138</v>
      </c>
      <c r="E186" s="178"/>
      <c r="F186" s="179" t="s">
        <v>78</v>
      </c>
      <c r="H186" s="180" t="n">
        <v>1</v>
      </c>
      <c r="I186" s="181"/>
      <c r="L186" s="176"/>
      <c r="M186" s="182"/>
      <c r="N186" s="183"/>
      <c r="O186" s="183"/>
      <c r="P186" s="183"/>
      <c r="Q186" s="183"/>
      <c r="R186" s="183"/>
      <c r="S186" s="183"/>
      <c r="T186" s="184"/>
      <c r="AT186" s="178" t="s">
        <v>138</v>
      </c>
      <c r="AU186" s="178" t="s">
        <v>129</v>
      </c>
      <c r="AV186" s="175" t="s">
        <v>129</v>
      </c>
      <c r="AW186" s="175" t="s">
        <v>30</v>
      </c>
      <c r="AX186" s="175" t="s">
        <v>78</v>
      </c>
      <c r="AY186" s="178" t="s">
        <v>122</v>
      </c>
    </row>
    <row r="187" s="27" customFormat="true" ht="24.15" hidden="false" customHeight="true" outlineLevel="0" collapsed="false">
      <c r="A187" s="22"/>
      <c r="B187" s="161"/>
      <c r="C187" s="162" t="s">
        <v>258</v>
      </c>
      <c r="D187" s="162" t="s">
        <v>124</v>
      </c>
      <c r="E187" s="163" t="s">
        <v>259</v>
      </c>
      <c r="F187" s="164" t="s">
        <v>260</v>
      </c>
      <c r="G187" s="165" t="s">
        <v>256</v>
      </c>
      <c r="H187" s="166" t="n">
        <v>1</v>
      </c>
      <c r="I187" s="167"/>
      <c r="J187" s="168" t="n">
        <f aca="false">ROUND(I187*H187,2)</f>
        <v>0</v>
      </c>
      <c r="K187" s="203" t="s">
        <v>162</v>
      </c>
      <c r="L187" s="23"/>
      <c r="M187" s="169"/>
      <c r="N187" s="170" t="s">
        <v>39</v>
      </c>
      <c r="O187" s="60"/>
      <c r="P187" s="171" t="n">
        <f aca="false">O187*H187</f>
        <v>0</v>
      </c>
      <c r="Q187" s="171" t="n">
        <v>0</v>
      </c>
      <c r="R187" s="171" t="n">
        <f aca="false">Q187*H187</f>
        <v>0</v>
      </c>
      <c r="S187" s="171" t="n">
        <v>0.0092</v>
      </c>
      <c r="T187" s="172" t="n">
        <f aca="false">S187*H187</f>
        <v>0.0092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3" t="s">
        <v>204</v>
      </c>
      <c r="AT187" s="173" t="s">
        <v>124</v>
      </c>
      <c r="AU187" s="173" t="s">
        <v>129</v>
      </c>
      <c r="AY187" s="3" t="s">
        <v>122</v>
      </c>
      <c r="BE187" s="174" t="n">
        <f aca="false">IF(N187="základní",J187,0)</f>
        <v>0</v>
      </c>
      <c r="BF187" s="174" t="n">
        <f aca="false">IF(N187="snížená",J187,0)</f>
        <v>0</v>
      </c>
      <c r="BG187" s="174" t="n">
        <f aca="false">IF(N187="zákl. přenesená",J187,0)</f>
        <v>0</v>
      </c>
      <c r="BH187" s="174" t="n">
        <f aca="false">IF(N187="sníž. přenesená",J187,0)</f>
        <v>0</v>
      </c>
      <c r="BI187" s="174" t="n">
        <f aca="false">IF(N187="nulová",J187,0)</f>
        <v>0</v>
      </c>
      <c r="BJ187" s="3" t="s">
        <v>129</v>
      </c>
      <c r="BK187" s="174" t="n">
        <f aca="false">ROUND(I187*H187,2)</f>
        <v>0</v>
      </c>
      <c r="BL187" s="3" t="s">
        <v>204</v>
      </c>
      <c r="BM187" s="173" t="s">
        <v>261</v>
      </c>
    </row>
    <row r="188" s="27" customFormat="true" ht="24.15" hidden="false" customHeight="true" outlineLevel="0" collapsed="false">
      <c r="A188" s="22"/>
      <c r="B188" s="161"/>
      <c r="C188" s="162" t="s">
        <v>262</v>
      </c>
      <c r="D188" s="162" t="s">
        <v>124</v>
      </c>
      <c r="E188" s="163" t="s">
        <v>263</v>
      </c>
      <c r="F188" s="164" t="s">
        <v>264</v>
      </c>
      <c r="G188" s="165" t="s">
        <v>256</v>
      </c>
      <c r="H188" s="166" t="n">
        <v>1</v>
      </c>
      <c r="I188" s="167"/>
      <c r="J188" s="168" t="n">
        <f aca="false">ROUND(I188*H188,2)</f>
        <v>0</v>
      </c>
      <c r="K188" s="164"/>
      <c r="L188" s="23"/>
      <c r="M188" s="169"/>
      <c r="N188" s="170" t="s">
        <v>39</v>
      </c>
      <c r="O188" s="60"/>
      <c r="P188" s="171" t="n">
        <f aca="false">O188*H188</f>
        <v>0</v>
      </c>
      <c r="Q188" s="171" t="n">
        <v>0</v>
      </c>
      <c r="R188" s="171" t="n">
        <f aca="false">Q188*H188</f>
        <v>0</v>
      </c>
      <c r="S188" s="171" t="n">
        <v>0.067</v>
      </c>
      <c r="T188" s="172" t="n">
        <f aca="false">S188*H188</f>
        <v>0.067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3" t="s">
        <v>204</v>
      </c>
      <c r="AT188" s="173" t="s">
        <v>124</v>
      </c>
      <c r="AU188" s="173" t="s">
        <v>129</v>
      </c>
      <c r="AY188" s="3" t="s">
        <v>122</v>
      </c>
      <c r="BE188" s="174" t="n">
        <f aca="false">IF(N188="základní",J188,0)</f>
        <v>0</v>
      </c>
      <c r="BF188" s="174" t="n">
        <f aca="false">IF(N188="snížená",J188,0)</f>
        <v>0</v>
      </c>
      <c r="BG188" s="174" t="n">
        <f aca="false">IF(N188="zákl. přenesená",J188,0)</f>
        <v>0</v>
      </c>
      <c r="BH188" s="174" t="n">
        <f aca="false">IF(N188="sníž. přenesená",J188,0)</f>
        <v>0</v>
      </c>
      <c r="BI188" s="174" t="n">
        <f aca="false">IF(N188="nulová",J188,0)</f>
        <v>0</v>
      </c>
      <c r="BJ188" s="3" t="s">
        <v>129</v>
      </c>
      <c r="BK188" s="174" t="n">
        <f aca="false">ROUND(I188*H188,2)</f>
        <v>0</v>
      </c>
      <c r="BL188" s="3" t="s">
        <v>204</v>
      </c>
      <c r="BM188" s="173" t="s">
        <v>265</v>
      </c>
    </row>
    <row r="189" s="27" customFormat="true" ht="16.5" hidden="false" customHeight="true" outlineLevel="0" collapsed="false">
      <c r="A189" s="22"/>
      <c r="B189" s="161"/>
      <c r="C189" s="162" t="s">
        <v>266</v>
      </c>
      <c r="D189" s="162" t="s">
        <v>124</v>
      </c>
      <c r="E189" s="163" t="s">
        <v>267</v>
      </c>
      <c r="F189" s="164" t="s">
        <v>268</v>
      </c>
      <c r="G189" s="165" t="s">
        <v>256</v>
      </c>
      <c r="H189" s="166" t="n">
        <v>1</v>
      </c>
      <c r="I189" s="167"/>
      <c r="J189" s="168" t="n">
        <f aca="false">ROUND(I189*H189,2)</f>
        <v>0</v>
      </c>
      <c r="K189" s="203" t="s">
        <v>162</v>
      </c>
      <c r="L189" s="23"/>
      <c r="M189" s="169"/>
      <c r="N189" s="170" t="s">
        <v>39</v>
      </c>
      <c r="O189" s="60"/>
      <c r="P189" s="171" t="n">
        <f aca="false">O189*H189</f>
        <v>0</v>
      </c>
      <c r="Q189" s="171" t="n">
        <v>0</v>
      </c>
      <c r="R189" s="171" t="n">
        <f aca="false">Q189*H189</f>
        <v>0</v>
      </c>
      <c r="S189" s="171" t="n">
        <v>0.00086</v>
      </c>
      <c r="T189" s="172" t="n">
        <f aca="false">S189*H189</f>
        <v>0.00086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3" t="s">
        <v>204</v>
      </c>
      <c r="AT189" s="173" t="s">
        <v>124</v>
      </c>
      <c r="AU189" s="173" t="s">
        <v>129</v>
      </c>
      <c r="AY189" s="3" t="s">
        <v>122</v>
      </c>
      <c r="BE189" s="174" t="n">
        <f aca="false">IF(N189="základní",J189,0)</f>
        <v>0</v>
      </c>
      <c r="BF189" s="174" t="n">
        <f aca="false">IF(N189="snížená",J189,0)</f>
        <v>0</v>
      </c>
      <c r="BG189" s="174" t="n">
        <f aca="false">IF(N189="zákl. přenesená",J189,0)</f>
        <v>0</v>
      </c>
      <c r="BH189" s="174" t="n">
        <f aca="false">IF(N189="sníž. přenesená",J189,0)</f>
        <v>0</v>
      </c>
      <c r="BI189" s="174" t="n">
        <f aca="false">IF(N189="nulová",J189,0)</f>
        <v>0</v>
      </c>
      <c r="BJ189" s="3" t="s">
        <v>129</v>
      </c>
      <c r="BK189" s="174" t="n">
        <f aca="false">ROUND(I189*H189,2)</f>
        <v>0</v>
      </c>
      <c r="BL189" s="3" t="s">
        <v>204</v>
      </c>
      <c r="BM189" s="173" t="s">
        <v>269</v>
      </c>
    </row>
    <row r="190" s="27" customFormat="true" ht="24.15" hidden="false" customHeight="true" outlineLevel="0" collapsed="false">
      <c r="A190" s="22"/>
      <c r="B190" s="161"/>
      <c r="C190" s="162" t="s">
        <v>270</v>
      </c>
      <c r="D190" s="162" t="s">
        <v>124</v>
      </c>
      <c r="E190" s="163" t="s">
        <v>271</v>
      </c>
      <c r="F190" s="164" t="s">
        <v>272</v>
      </c>
      <c r="G190" s="165" t="s">
        <v>256</v>
      </c>
      <c r="H190" s="166" t="n">
        <v>1</v>
      </c>
      <c r="I190" s="167"/>
      <c r="J190" s="168" t="n">
        <f aca="false">ROUND(I190*H190,2)</f>
        <v>0</v>
      </c>
      <c r="K190" s="203" t="s">
        <v>162</v>
      </c>
      <c r="L190" s="23"/>
      <c r="M190" s="169"/>
      <c r="N190" s="170" t="s">
        <v>39</v>
      </c>
      <c r="O190" s="60"/>
      <c r="P190" s="171" t="n">
        <f aca="false">O190*H190</f>
        <v>0</v>
      </c>
      <c r="Q190" s="171" t="n">
        <v>0.0018</v>
      </c>
      <c r="R190" s="171" t="n">
        <f aca="false">Q190*H190</f>
        <v>0.0018</v>
      </c>
      <c r="S190" s="171" t="n">
        <v>0</v>
      </c>
      <c r="T190" s="172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3" t="s">
        <v>204</v>
      </c>
      <c r="AT190" s="173" t="s">
        <v>124</v>
      </c>
      <c r="AU190" s="173" t="s">
        <v>129</v>
      </c>
      <c r="AY190" s="3" t="s">
        <v>122</v>
      </c>
      <c r="BE190" s="174" t="n">
        <f aca="false">IF(N190="základní",J190,0)</f>
        <v>0</v>
      </c>
      <c r="BF190" s="174" t="n">
        <f aca="false">IF(N190="snížená",J190,0)</f>
        <v>0</v>
      </c>
      <c r="BG190" s="174" t="n">
        <f aca="false">IF(N190="zákl. přenesená",J190,0)</f>
        <v>0</v>
      </c>
      <c r="BH190" s="174" t="n">
        <f aca="false">IF(N190="sníž. přenesená",J190,0)</f>
        <v>0</v>
      </c>
      <c r="BI190" s="174" t="n">
        <f aca="false">IF(N190="nulová",J190,0)</f>
        <v>0</v>
      </c>
      <c r="BJ190" s="3" t="s">
        <v>129</v>
      </c>
      <c r="BK190" s="174" t="n">
        <f aca="false">ROUND(I190*H190,2)</f>
        <v>0</v>
      </c>
      <c r="BL190" s="3" t="s">
        <v>204</v>
      </c>
      <c r="BM190" s="173" t="s">
        <v>273</v>
      </c>
    </row>
    <row r="191" s="27" customFormat="true" ht="24.15" hidden="false" customHeight="true" outlineLevel="0" collapsed="false">
      <c r="A191" s="22"/>
      <c r="B191" s="161"/>
      <c r="C191" s="162" t="s">
        <v>274</v>
      </c>
      <c r="D191" s="162" t="s">
        <v>124</v>
      </c>
      <c r="E191" s="163" t="s">
        <v>275</v>
      </c>
      <c r="F191" s="164" t="s">
        <v>276</v>
      </c>
      <c r="G191" s="165" t="s">
        <v>249</v>
      </c>
      <c r="H191" s="204"/>
      <c r="I191" s="167"/>
      <c r="J191" s="168" t="n">
        <f aca="false">ROUND(I191*H191,2)</f>
        <v>0</v>
      </c>
      <c r="K191" s="203" t="s">
        <v>162</v>
      </c>
      <c r="L191" s="23"/>
      <c r="M191" s="169"/>
      <c r="N191" s="170" t="s">
        <v>39</v>
      </c>
      <c r="O191" s="60"/>
      <c r="P191" s="171" t="n">
        <f aca="false">O191*H191</f>
        <v>0</v>
      </c>
      <c r="Q191" s="171" t="n">
        <v>0</v>
      </c>
      <c r="R191" s="171" t="n">
        <f aca="false">Q191*H191</f>
        <v>0</v>
      </c>
      <c r="S191" s="171" t="n">
        <v>0</v>
      </c>
      <c r="T191" s="172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3" t="s">
        <v>204</v>
      </c>
      <c r="AT191" s="173" t="s">
        <v>124</v>
      </c>
      <c r="AU191" s="173" t="s">
        <v>129</v>
      </c>
      <c r="AY191" s="3" t="s">
        <v>122</v>
      </c>
      <c r="BE191" s="174" t="n">
        <f aca="false">IF(N191="základní",J191,0)</f>
        <v>0</v>
      </c>
      <c r="BF191" s="174" t="n">
        <f aca="false">IF(N191="snížená",J191,0)</f>
        <v>0</v>
      </c>
      <c r="BG191" s="174" t="n">
        <f aca="false">IF(N191="zákl. přenesená",J191,0)</f>
        <v>0</v>
      </c>
      <c r="BH191" s="174" t="n">
        <f aca="false">IF(N191="sníž. přenesená",J191,0)</f>
        <v>0</v>
      </c>
      <c r="BI191" s="174" t="n">
        <f aca="false">IF(N191="nulová",J191,0)</f>
        <v>0</v>
      </c>
      <c r="BJ191" s="3" t="s">
        <v>129</v>
      </c>
      <c r="BK191" s="174" t="n">
        <f aca="false">ROUND(I191*H191,2)</f>
        <v>0</v>
      </c>
      <c r="BL191" s="3" t="s">
        <v>204</v>
      </c>
      <c r="BM191" s="173" t="s">
        <v>277</v>
      </c>
    </row>
    <row r="192" s="147" customFormat="true" ht="22.8" hidden="false" customHeight="true" outlineLevel="0" collapsed="false">
      <c r="B192" s="148"/>
      <c r="D192" s="149" t="s">
        <v>72</v>
      </c>
      <c r="E192" s="159" t="s">
        <v>278</v>
      </c>
      <c r="F192" s="159" t="s">
        <v>279</v>
      </c>
      <c r="I192" s="151"/>
      <c r="J192" s="160" t="n">
        <f aca="false">BK192</f>
        <v>0</v>
      </c>
      <c r="L192" s="148"/>
      <c r="M192" s="153"/>
      <c r="N192" s="154"/>
      <c r="O192" s="154"/>
      <c r="P192" s="155" t="n">
        <f aca="false">SUM(P193:P195)</f>
        <v>0</v>
      </c>
      <c r="Q192" s="154"/>
      <c r="R192" s="155" t="n">
        <f aca="false">SUM(R193:R195)</f>
        <v>0.0007</v>
      </c>
      <c r="S192" s="154"/>
      <c r="T192" s="156" t="n">
        <f aca="false">SUM(T193:T195)</f>
        <v>0</v>
      </c>
      <c r="AR192" s="149" t="s">
        <v>129</v>
      </c>
      <c r="AT192" s="157" t="s">
        <v>72</v>
      </c>
      <c r="AU192" s="157" t="s">
        <v>78</v>
      </c>
      <c r="AY192" s="149" t="s">
        <v>122</v>
      </c>
      <c r="BK192" s="158" t="n">
        <f aca="false">SUM(BK193:BK195)</f>
        <v>0</v>
      </c>
    </row>
    <row r="193" s="27" customFormat="true" ht="24.15" hidden="false" customHeight="true" outlineLevel="0" collapsed="false">
      <c r="A193" s="22"/>
      <c r="B193" s="161"/>
      <c r="C193" s="162" t="s">
        <v>280</v>
      </c>
      <c r="D193" s="162" t="s">
        <v>124</v>
      </c>
      <c r="E193" s="163" t="s">
        <v>281</v>
      </c>
      <c r="F193" s="164" t="s">
        <v>282</v>
      </c>
      <c r="G193" s="165" t="s">
        <v>191</v>
      </c>
      <c r="H193" s="166" t="n">
        <v>2</v>
      </c>
      <c r="I193" s="167"/>
      <c r="J193" s="168" t="n">
        <f aca="false">ROUND(I193*H193,2)</f>
        <v>0</v>
      </c>
      <c r="K193" s="203" t="s">
        <v>162</v>
      </c>
      <c r="L193" s="23"/>
      <c r="M193" s="169"/>
      <c r="N193" s="170" t="s">
        <v>39</v>
      </c>
      <c r="O193" s="60"/>
      <c r="P193" s="171" t="n">
        <f aca="false">O193*H193</f>
        <v>0</v>
      </c>
      <c r="Q193" s="171" t="n">
        <v>0.00014</v>
      </c>
      <c r="R193" s="171" t="n">
        <f aca="false">Q193*H193</f>
        <v>0.00028</v>
      </c>
      <c r="S193" s="171" t="n">
        <v>0</v>
      </c>
      <c r="T193" s="172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3" t="s">
        <v>204</v>
      </c>
      <c r="AT193" s="173" t="s">
        <v>124</v>
      </c>
      <c r="AU193" s="173" t="s">
        <v>129</v>
      </c>
      <c r="AY193" s="3" t="s">
        <v>122</v>
      </c>
      <c r="BE193" s="174" t="n">
        <f aca="false">IF(N193="základní",J193,0)</f>
        <v>0</v>
      </c>
      <c r="BF193" s="174" t="n">
        <f aca="false">IF(N193="snížená",J193,0)</f>
        <v>0</v>
      </c>
      <c r="BG193" s="174" t="n">
        <f aca="false">IF(N193="zákl. přenesená",J193,0)</f>
        <v>0</v>
      </c>
      <c r="BH193" s="174" t="n">
        <f aca="false">IF(N193="sníž. přenesená",J193,0)</f>
        <v>0</v>
      </c>
      <c r="BI193" s="174" t="n">
        <f aca="false">IF(N193="nulová",J193,0)</f>
        <v>0</v>
      </c>
      <c r="BJ193" s="3" t="s">
        <v>129</v>
      </c>
      <c r="BK193" s="174" t="n">
        <f aca="false">ROUND(I193*H193,2)</f>
        <v>0</v>
      </c>
      <c r="BL193" s="3" t="s">
        <v>204</v>
      </c>
      <c r="BM193" s="173" t="s">
        <v>283</v>
      </c>
    </row>
    <row r="194" s="27" customFormat="true" ht="16.5" hidden="false" customHeight="true" outlineLevel="0" collapsed="false">
      <c r="A194" s="22"/>
      <c r="B194" s="161"/>
      <c r="C194" s="162" t="s">
        <v>284</v>
      </c>
      <c r="D194" s="162" t="s">
        <v>124</v>
      </c>
      <c r="E194" s="163" t="s">
        <v>285</v>
      </c>
      <c r="F194" s="164" t="s">
        <v>286</v>
      </c>
      <c r="G194" s="165" t="s">
        <v>191</v>
      </c>
      <c r="H194" s="166" t="n">
        <v>3</v>
      </c>
      <c r="I194" s="167"/>
      <c r="J194" s="168" t="n">
        <f aca="false">ROUND(I194*H194,2)</f>
        <v>0</v>
      </c>
      <c r="K194" s="164"/>
      <c r="L194" s="23"/>
      <c r="M194" s="169"/>
      <c r="N194" s="170" t="s">
        <v>39</v>
      </c>
      <c r="O194" s="60"/>
      <c r="P194" s="171" t="n">
        <f aca="false">O194*H194</f>
        <v>0</v>
      </c>
      <c r="Q194" s="171" t="n">
        <v>0.00014</v>
      </c>
      <c r="R194" s="171" t="n">
        <f aca="false">Q194*H194</f>
        <v>0.00042</v>
      </c>
      <c r="S194" s="171" t="n">
        <v>0</v>
      </c>
      <c r="T194" s="172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3" t="s">
        <v>204</v>
      </c>
      <c r="AT194" s="173" t="s">
        <v>124</v>
      </c>
      <c r="AU194" s="173" t="s">
        <v>129</v>
      </c>
      <c r="AY194" s="3" t="s">
        <v>122</v>
      </c>
      <c r="BE194" s="174" t="n">
        <f aca="false">IF(N194="základní",J194,0)</f>
        <v>0</v>
      </c>
      <c r="BF194" s="174" t="n">
        <f aca="false">IF(N194="snížená",J194,0)</f>
        <v>0</v>
      </c>
      <c r="BG194" s="174" t="n">
        <f aca="false">IF(N194="zákl. přenesená",J194,0)</f>
        <v>0</v>
      </c>
      <c r="BH194" s="174" t="n">
        <f aca="false">IF(N194="sníž. přenesená",J194,0)</f>
        <v>0</v>
      </c>
      <c r="BI194" s="174" t="n">
        <f aca="false">IF(N194="nulová",J194,0)</f>
        <v>0</v>
      </c>
      <c r="BJ194" s="3" t="s">
        <v>129</v>
      </c>
      <c r="BK194" s="174" t="n">
        <f aca="false">ROUND(I194*H194,2)</f>
        <v>0</v>
      </c>
      <c r="BL194" s="3" t="s">
        <v>204</v>
      </c>
      <c r="BM194" s="173" t="s">
        <v>287</v>
      </c>
    </row>
    <row r="195" s="27" customFormat="true" ht="24.15" hidden="false" customHeight="true" outlineLevel="0" collapsed="false">
      <c r="A195" s="22"/>
      <c r="B195" s="161"/>
      <c r="C195" s="162" t="s">
        <v>288</v>
      </c>
      <c r="D195" s="162" t="s">
        <v>124</v>
      </c>
      <c r="E195" s="163" t="s">
        <v>289</v>
      </c>
      <c r="F195" s="164" t="s">
        <v>290</v>
      </c>
      <c r="G195" s="165" t="s">
        <v>249</v>
      </c>
      <c r="H195" s="204"/>
      <c r="I195" s="167"/>
      <c r="J195" s="168" t="n">
        <f aca="false">ROUND(I195*H195,2)</f>
        <v>0</v>
      </c>
      <c r="K195" s="203" t="s">
        <v>162</v>
      </c>
      <c r="L195" s="23"/>
      <c r="M195" s="169"/>
      <c r="N195" s="170" t="s">
        <v>39</v>
      </c>
      <c r="O195" s="60"/>
      <c r="P195" s="171" t="n">
        <f aca="false">O195*H195</f>
        <v>0</v>
      </c>
      <c r="Q195" s="171" t="n">
        <v>0</v>
      </c>
      <c r="R195" s="171" t="n">
        <f aca="false">Q195*H195</f>
        <v>0</v>
      </c>
      <c r="S195" s="171" t="n">
        <v>0</v>
      </c>
      <c r="T195" s="172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3" t="s">
        <v>204</v>
      </c>
      <c r="AT195" s="173" t="s">
        <v>124</v>
      </c>
      <c r="AU195" s="173" t="s">
        <v>129</v>
      </c>
      <c r="AY195" s="3" t="s">
        <v>122</v>
      </c>
      <c r="BE195" s="174" t="n">
        <f aca="false">IF(N195="základní",J195,0)</f>
        <v>0</v>
      </c>
      <c r="BF195" s="174" t="n">
        <f aca="false">IF(N195="snížená",J195,0)</f>
        <v>0</v>
      </c>
      <c r="BG195" s="174" t="n">
        <f aca="false">IF(N195="zákl. přenesená",J195,0)</f>
        <v>0</v>
      </c>
      <c r="BH195" s="174" t="n">
        <f aca="false">IF(N195="sníž. přenesená",J195,0)</f>
        <v>0</v>
      </c>
      <c r="BI195" s="174" t="n">
        <f aca="false">IF(N195="nulová",J195,0)</f>
        <v>0</v>
      </c>
      <c r="BJ195" s="3" t="s">
        <v>129</v>
      </c>
      <c r="BK195" s="174" t="n">
        <f aca="false">ROUND(I195*H195,2)</f>
        <v>0</v>
      </c>
      <c r="BL195" s="3" t="s">
        <v>204</v>
      </c>
      <c r="BM195" s="173" t="s">
        <v>291</v>
      </c>
    </row>
    <row r="196" s="147" customFormat="true" ht="22.8" hidden="false" customHeight="true" outlineLevel="0" collapsed="false">
      <c r="B196" s="148"/>
      <c r="D196" s="149" t="s">
        <v>72</v>
      </c>
      <c r="E196" s="159" t="s">
        <v>292</v>
      </c>
      <c r="F196" s="159" t="s">
        <v>293</v>
      </c>
      <c r="I196" s="151"/>
      <c r="J196" s="160" t="n">
        <f aca="false">BK196</f>
        <v>0</v>
      </c>
      <c r="L196" s="148"/>
      <c r="M196" s="153"/>
      <c r="N196" s="154"/>
      <c r="O196" s="154"/>
      <c r="P196" s="155" t="n">
        <f aca="false">SUM(P197:P209)</f>
        <v>0</v>
      </c>
      <c r="Q196" s="154"/>
      <c r="R196" s="155" t="n">
        <f aca="false">SUM(R197:R209)</f>
        <v>0.00261</v>
      </c>
      <c r="S196" s="154"/>
      <c r="T196" s="156" t="n">
        <f aca="false">SUM(T197:T209)</f>
        <v>0</v>
      </c>
      <c r="AR196" s="149" t="s">
        <v>129</v>
      </c>
      <c r="AT196" s="157" t="s">
        <v>72</v>
      </c>
      <c r="AU196" s="157" t="s">
        <v>78</v>
      </c>
      <c r="AY196" s="149" t="s">
        <v>122</v>
      </c>
      <c r="BK196" s="158" t="n">
        <f aca="false">SUM(BK197:BK209)</f>
        <v>0</v>
      </c>
    </row>
    <row r="197" s="27" customFormat="true" ht="21.75" hidden="false" customHeight="true" outlineLevel="0" collapsed="false">
      <c r="A197" s="22"/>
      <c r="B197" s="161"/>
      <c r="C197" s="162" t="s">
        <v>294</v>
      </c>
      <c r="D197" s="162" t="s">
        <v>124</v>
      </c>
      <c r="E197" s="163" t="s">
        <v>295</v>
      </c>
      <c r="F197" s="164" t="s">
        <v>296</v>
      </c>
      <c r="G197" s="165" t="s">
        <v>191</v>
      </c>
      <c r="H197" s="166" t="n">
        <v>1</v>
      </c>
      <c r="I197" s="167"/>
      <c r="J197" s="168" t="n">
        <f aca="false">ROUND(I197*H197,2)</f>
        <v>0</v>
      </c>
      <c r="K197" s="203" t="s">
        <v>162</v>
      </c>
      <c r="L197" s="23"/>
      <c r="M197" s="169"/>
      <c r="N197" s="170" t="s">
        <v>39</v>
      </c>
      <c r="O197" s="60"/>
      <c r="P197" s="171" t="n">
        <f aca="false">O197*H197</f>
        <v>0</v>
      </c>
      <c r="Q197" s="171" t="n">
        <v>0</v>
      </c>
      <c r="R197" s="171" t="n">
        <f aca="false">Q197*H197</f>
        <v>0</v>
      </c>
      <c r="S197" s="171" t="n">
        <v>0</v>
      </c>
      <c r="T197" s="172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3" t="s">
        <v>204</v>
      </c>
      <c r="AT197" s="173" t="s">
        <v>124</v>
      </c>
      <c r="AU197" s="173" t="s">
        <v>129</v>
      </c>
      <c r="AY197" s="3" t="s">
        <v>122</v>
      </c>
      <c r="BE197" s="174" t="n">
        <f aca="false">IF(N197="základní",J197,0)</f>
        <v>0</v>
      </c>
      <c r="BF197" s="174" t="n">
        <f aca="false">IF(N197="snížená",J197,0)</f>
        <v>0</v>
      </c>
      <c r="BG197" s="174" t="n">
        <f aca="false">IF(N197="zákl. přenesená",J197,0)</f>
        <v>0</v>
      </c>
      <c r="BH197" s="174" t="n">
        <f aca="false">IF(N197="sníž. přenesená",J197,0)</f>
        <v>0</v>
      </c>
      <c r="BI197" s="174" t="n">
        <f aca="false">IF(N197="nulová",J197,0)</f>
        <v>0</v>
      </c>
      <c r="BJ197" s="3" t="s">
        <v>129</v>
      </c>
      <c r="BK197" s="174" t="n">
        <f aca="false">ROUND(I197*H197,2)</f>
        <v>0</v>
      </c>
      <c r="BL197" s="3" t="s">
        <v>204</v>
      </c>
      <c r="BM197" s="173" t="s">
        <v>297</v>
      </c>
    </row>
    <row r="198" s="27" customFormat="true" ht="21.75" hidden="false" customHeight="true" outlineLevel="0" collapsed="false">
      <c r="A198" s="22"/>
      <c r="B198" s="161"/>
      <c r="C198" s="205" t="s">
        <v>298</v>
      </c>
      <c r="D198" s="205" t="s">
        <v>299</v>
      </c>
      <c r="E198" s="206" t="s">
        <v>300</v>
      </c>
      <c r="F198" s="207" t="s">
        <v>301</v>
      </c>
      <c r="G198" s="208" t="s">
        <v>191</v>
      </c>
      <c r="H198" s="209" t="n">
        <v>1</v>
      </c>
      <c r="I198" s="210"/>
      <c r="J198" s="211" t="n">
        <f aca="false">ROUND(I198*H198,2)</f>
        <v>0</v>
      </c>
      <c r="K198" s="212" t="s">
        <v>162</v>
      </c>
      <c r="L198" s="213"/>
      <c r="M198" s="214"/>
      <c r="N198" s="215" t="s">
        <v>39</v>
      </c>
      <c r="O198" s="60"/>
      <c r="P198" s="171" t="n">
        <f aca="false">O198*H198</f>
        <v>0</v>
      </c>
      <c r="Q198" s="171" t="n">
        <v>1E-005</v>
      </c>
      <c r="R198" s="171" t="n">
        <f aca="false">Q198*H198</f>
        <v>1E-005</v>
      </c>
      <c r="S198" s="171" t="n">
        <v>0</v>
      </c>
      <c r="T198" s="172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3" t="s">
        <v>284</v>
      </c>
      <c r="AT198" s="173" t="s">
        <v>299</v>
      </c>
      <c r="AU198" s="173" t="s">
        <v>129</v>
      </c>
      <c r="AY198" s="3" t="s">
        <v>122</v>
      </c>
      <c r="BE198" s="174" t="n">
        <f aca="false">IF(N198="základní",J198,0)</f>
        <v>0</v>
      </c>
      <c r="BF198" s="174" t="n">
        <f aca="false">IF(N198="snížená",J198,0)</f>
        <v>0</v>
      </c>
      <c r="BG198" s="174" t="n">
        <f aca="false">IF(N198="zákl. přenesená",J198,0)</f>
        <v>0</v>
      </c>
      <c r="BH198" s="174" t="n">
        <f aca="false">IF(N198="sníž. přenesená",J198,0)</f>
        <v>0</v>
      </c>
      <c r="BI198" s="174" t="n">
        <f aca="false">IF(N198="nulová",J198,0)</f>
        <v>0</v>
      </c>
      <c r="BJ198" s="3" t="s">
        <v>129</v>
      </c>
      <c r="BK198" s="174" t="n">
        <f aca="false">ROUND(I198*H198,2)</f>
        <v>0</v>
      </c>
      <c r="BL198" s="3" t="s">
        <v>204</v>
      </c>
      <c r="BM198" s="173" t="s">
        <v>302</v>
      </c>
    </row>
    <row r="199" s="27" customFormat="true" ht="16.5" hidden="false" customHeight="true" outlineLevel="0" collapsed="false">
      <c r="A199" s="22"/>
      <c r="B199" s="161"/>
      <c r="C199" s="205" t="s">
        <v>303</v>
      </c>
      <c r="D199" s="205" t="s">
        <v>299</v>
      </c>
      <c r="E199" s="206" t="s">
        <v>304</v>
      </c>
      <c r="F199" s="207" t="s">
        <v>305</v>
      </c>
      <c r="G199" s="208" t="s">
        <v>191</v>
      </c>
      <c r="H199" s="209" t="n">
        <v>1</v>
      </c>
      <c r="I199" s="210"/>
      <c r="J199" s="211" t="n">
        <f aca="false">ROUND(I199*H199,2)</f>
        <v>0</v>
      </c>
      <c r="K199" s="212" t="s">
        <v>162</v>
      </c>
      <c r="L199" s="213"/>
      <c r="M199" s="214"/>
      <c r="N199" s="215" t="s">
        <v>39</v>
      </c>
      <c r="O199" s="60"/>
      <c r="P199" s="171" t="n">
        <f aca="false">O199*H199</f>
        <v>0</v>
      </c>
      <c r="Q199" s="171" t="n">
        <v>0.0002</v>
      </c>
      <c r="R199" s="171" t="n">
        <f aca="false">Q199*H199</f>
        <v>0.0002</v>
      </c>
      <c r="S199" s="171" t="n">
        <v>0</v>
      </c>
      <c r="T199" s="172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3" t="s">
        <v>284</v>
      </c>
      <c r="AT199" s="173" t="s">
        <v>299</v>
      </c>
      <c r="AU199" s="173" t="s">
        <v>129</v>
      </c>
      <c r="AY199" s="3" t="s">
        <v>122</v>
      </c>
      <c r="BE199" s="174" t="n">
        <f aca="false">IF(N199="základní",J199,0)</f>
        <v>0</v>
      </c>
      <c r="BF199" s="174" t="n">
        <f aca="false">IF(N199="snížená",J199,0)</f>
        <v>0</v>
      </c>
      <c r="BG199" s="174" t="n">
        <f aca="false">IF(N199="zákl. přenesená",J199,0)</f>
        <v>0</v>
      </c>
      <c r="BH199" s="174" t="n">
        <f aca="false">IF(N199="sníž. přenesená",J199,0)</f>
        <v>0</v>
      </c>
      <c r="BI199" s="174" t="n">
        <f aca="false">IF(N199="nulová",J199,0)</f>
        <v>0</v>
      </c>
      <c r="BJ199" s="3" t="s">
        <v>129</v>
      </c>
      <c r="BK199" s="174" t="n">
        <f aca="false">ROUND(I199*H199,2)</f>
        <v>0</v>
      </c>
      <c r="BL199" s="3" t="s">
        <v>204</v>
      </c>
      <c r="BM199" s="173" t="s">
        <v>306</v>
      </c>
    </row>
    <row r="200" s="27" customFormat="true" ht="24.15" hidden="false" customHeight="true" outlineLevel="0" collapsed="false">
      <c r="A200" s="22"/>
      <c r="B200" s="161"/>
      <c r="C200" s="162" t="s">
        <v>307</v>
      </c>
      <c r="D200" s="162" t="s">
        <v>124</v>
      </c>
      <c r="E200" s="163" t="s">
        <v>308</v>
      </c>
      <c r="F200" s="164" t="s">
        <v>309</v>
      </c>
      <c r="G200" s="165" t="s">
        <v>191</v>
      </c>
      <c r="H200" s="166" t="n">
        <v>3</v>
      </c>
      <c r="I200" s="167"/>
      <c r="J200" s="168" t="n">
        <f aca="false">ROUND(I200*H200,2)</f>
        <v>0</v>
      </c>
      <c r="K200" s="203" t="s">
        <v>162</v>
      </c>
      <c r="L200" s="23"/>
      <c r="M200" s="169"/>
      <c r="N200" s="170" t="s">
        <v>39</v>
      </c>
      <c r="O200" s="60"/>
      <c r="P200" s="171" t="n">
        <f aca="false">O200*H200</f>
        <v>0</v>
      </c>
      <c r="Q200" s="171" t="n">
        <v>0</v>
      </c>
      <c r="R200" s="171" t="n">
        <f aca="false">Q200*H200</f>
        <v>0</v>
      </c>
      <c r="S200" s="171" t="n">
        <v>0</v>
      </c>
      <c r="T200" s="172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3" t="s">
        <v>204</v>
      </c>
      <c r="AT200" s="173" t="s">
        <v>124</v>
      </c>
      <c r="AU200" s="173" t="s">
        <v>129</v>
      </c>
      <c r="AY200" s="3" t="s">
        <v>122</v>
      </c>
      <c r="BE200" s="174" t="n">
        <f aca="false">IF(N200="základní",J200,0)</f>
        <v>0</v>
      </c>
      <c r="BF200" s="174" t="n">
        <f aca="false">IF(N200="snížená",J200,0)</f>
        <v>0</v>
      </c>
      <c r="BG200" s="174" t="n">
        <f aca="false">IF(N200="zákl. přenesená",J200,0)</f>
        <v>0</v>
      </c>
      <c r="BH200" s="174" t="n">
        <f aca="false">IF(N200="sníž. přenesená",J200,0)</f>
        <v>0</v>
      </c>
      <c r="BI200" s="174" t="n">
        <f aca="false">IF(N200="nulová",J200,0)</f>
        <v>0</v>
      </c>
      <c r="BJ200" s="3" t="s">
        <v>129</v>
      </c>
      <c r="BK200" s="174" t="n">
        <f aca="false">ROUND(I200*H200,2)</f>
        <v>0</v>
      </c>
      <c r="BL200" s="3" t="s">
        <v>204</v>
      </c>
      <c r="BM200" s="173" t="s">
        <v>310</v>
      </c>
    </row>
    <row r="201" s="27" customFormat="true" ht="24.15" hidden="false" customHeight="true" outlineLevel="0" collapsed="false">
      <c r="A201" s="22"/>
      <c r="B201" s="161"/>
      <c r="C201" s="205" t="s">
        <v>311</v>
      </c>
      <c r="D201" s="205" t="s">
        <v>299</v>
      </c>
      <c r="E201" s="206" t="s">
        <v>312</v>
      </c>
      <c r="F201" s="207" t="s">
        <v>313</v>
      </c>
      <c r="G201" s="208" t="s">
        <v>191</v>
      </c>
      <c r="H201" s="209" t="n">
        <v>3</v>
      </c>
      <c r="I201" s="210"/>
      <c r="J201" s="211" t="n">
        <f aca="false">ROUND(I201*H201,2)</f>
        <v>0</v>
      </c>
      <c r="K201" s="207"/>
      <c r="L201" s="213"/>
      <c r="M201" s="214"/>
      <c r="N201" s="215" t="s">
        <v>39</v>
      </c>
      <c r="O201" s="60"/>
      <c r="P201" s="171" t="n">
        <f aca="false">O201*H201</f>
        <v>0</v>
      </c>
      <c r="Q201" s="171" t="n">
        <v>0.0008</v>
      </c>
      <c r="R201" s="171" t="n">
        <f aca="false">Q201*H201</f>
        <v>0.0024</v>
      </c>
      <c r="S201" s="171" t="n">
        <v>0</v>
      </c>
      <c r="T201" s="172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3" t="s">
        <v>284</v>
      </c>
      <c r="AT201" s="173" t="s">
        <v>299</v>
      </c>
      <c r="AU201" s="173" t="s">
        <v>129</v>
      </c>
      <c r="AY201" s="3" t="s">
        <v>122</v>
      </c>
      <c r="BE201" s="174" t="n">
        <f aca="false">IF(N201="základní",J201,0)</f>
        <v>0</v>
      </c>
      <c r="BF201" s="174" t="n">
        <f aca="false">IF(N201="snížená",J201,0)</f>
        <v>0</v>
      </c>
      <c r="BG201" s="174" t="n">
        <f aca="false">IF(N201="zákl. přenesená",J201,0)</f>
        <v>0</v>
      </c>
      <c r="BH201" s="174" t="n">
        <f aca="false">IF(N201="sníž. přenesená",J201,0)</f>
        <v>0</v>
      </c>
      <c r="BI201" s="174" t="n">
        <f aca="false">IF(N201="nulová",J201,0)</f>
        <v>0</v>
      </c>
      <c r="BJ201" s="3" t="s">
        <v>129</v>
      </c>
      <c r="BK201" s="174" t="n">
        <f aca="false">ROUND(I201*H201,2)</f>
        <v>0</v>
      </c>
      <c r="BL201" s="3" t="s">
        <v>204</v>
      </c>
      <c r="BM201" s="173" t="s">
        <v>314</v>
      </c>
    </row>
    <row r="202" s="27" customFormat="true" ht="24.15" hidden="false" customHeight="true" outlineLevel="0" collapsed="false">
      <c r="A202" s="22"/>
      <c r="B202" s="161"/>
      <c r="C202" s="162" t="s">
        <v>315</v>
      </c>
      <c r="D202" s="162" t="s">
        <v>124</v>
      </c>
      <c r="E202" s="163" t="s">
        <v>316</v>
      </c>
      <c r="F202" s="164" t="s">
        <v>317</v>
      </c>
      <c r="G202" s="165" t="s">
        <v>191</v>
      </c>
      <c r="H202" s="166" t="n">
        <v>1</v>
      </c>
      <c r="I202" s="167"/>
      <c r="J202" s="168" t="n">
        <f aca="false">ROUND(I202*H202,2)</f>
        <v>0</v>
      </c>
      <c r="K202" s="203" t="s">
        <v>162</v>
      </c>
      <c r="L202" s="23"/>
      <c r="M202" s="169"/>
      <c r="N202" s="170" t="s">
        <v>39</v>
      </c>
      <c r="O202" s="60"/>
      <c r="P202" s="171" t="n">
        <f aca="false">O202*H202</f>
        <v>0</v>
      </c>
      <c r="Q202" s="171" t="n">
        <v>0</v>
      </c>
      <c r="R202" s="171" t="n">
        <f aca="false">Q202*H202</f>
        <v>0</v>
      </c>
      <c r="S202" s="171" t="n">
        <v>0</v>
      </c>
      <c r="T202" s="172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3" t="s">
        <v>204</v>
      </c>
      <c r="AT202" s="173" t="s">
        <v>124</v>
      </c>
      <c r="AU202" s="173" t="s">
        <v>129</v>
      </c>
      <c r="AY202" s="3" t="s">
        <v>122</v>
      </c>
      <c r="BE202" s="174" t="n">
        <f aca="false">IF(N202="základní",J202,0)</f>
        <v>0</v>
      </c>
      <c r="BF202" s="174" t="n">
        <f aca="false">IF(N202="snížená",J202,0)</f>
        <v>0</v>
      </c>
      <c r="BG202" s="174" t="n">
        <f aca="false">IF(N202="zákl. přenesená",J202,0)</f>
        <v>0</v>
      </c>
      <c r="BH202" s="174" t="n">
        <f aca="false">IF(N202="sníž. přenesená",J202,0)</f>
        <v>0</v>
      </c>
      <c r="BI202" s="174" t="n">
        <f aca="false">IF(N202="nulová",J202,0)</f>
        <v>0</v>
      </c>
      <c r="BJ202" s="3" t="s">
        <v>129</v>
      </c>
      <c r="BK202" s="174" t="n">
        <f aca="false">ROUND(I202*H202,2)</f>
        <v>0</v>
      </c>
      <c r="BL202" s="3" t="s">
        <v>204</v>
      </c>
      <c r="BM202" s="173" t="s">
        <v>318</v>
      </c>
    </row>
    <row r="203" s="27" customFormat="true" ht="21.75" hidden="false" customHeight="true" outlineLevel="0" collapsed="false">
      <c r="A203" s="22"/>
      <c r="B203" s="161"/>
      <c r="C203" s="162" t="s">
        <v>319</v>
      </c>
      <c r="D203" s="162" t="s">
        <v>124</v>
      </c>
      <c r="E203" s="163" t="s">
        <v>320</v>
      </c>
      <c r="F203" s="164" t="s">
        <v>321</v>
      </c>
      <c r="G203" s="165" t="s">
        <v>127</v>
      </c>
      <c r="H203" s="166" t="n">
        <v>1</v>
      </c>
      <c r="I203" s="167"/>
      <c r="J203" s="168" t="n">
        <f aca="false">ROUND(I203*H203,2)</f>
        <v>0</v>
      </c>
      <c r="K203" s="164"/>
      <c r="L203" s="23"/>
      <c r="M203" s="169"/>
      <c r="N203" s="170" t="s">
        <v>39</v>
      </c>
      <c r="O203" s="60"/>
      <c r="P203" s="171" t="n">
        <f aca="false">O203*H203</f>
        <v>0</v>
      </c>
      <c r="Q203" s="171" t="n">
        <v>0</v>
      </c>
      <c r="R203" s="171" t="n">
        <f aca="false">Q203*H203</f>
        <v>0</v>
      </c>
      <c r="S203" s="171" t="n">
        <v>0</v>
      </c>
      <c r="T203" s="172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3" t="s">
        <v>204</v>
      </c>
      <c r="AT203" s="173" t="s">
        <v>124</v>
      </c>
      <c r="AU203" s="173" t="s">
        <v>129</v>
      </c>
      <c r="AY203" s="3" t="s">
        <v>122</v>
      </c>
      <c r="BE203" s="174" t="n">
        <f aca="false">IF(N203="základní",J203,0)</f>
        <v>0</v>
      </c>
      <c r="BF203" s="174" t="n">
        <f aca="false">IF(N203="snížená",J203,0)</f>
        <v>0</v>
      </c>
      <c r="BG203" s="174" t="n">
        <f aca="false">IF(N203="zákl. přenesená",J203,0)</f>
        <v>0</v>
      </c>
      <c r="BH203" s="174" t="n">
        <f aca="false">IF(N203="sníž. přenesená",J203,0)</f>
        <v>0</v>
      </c>
      <c r="BI203" s="174" t="n">
        <f aca="false">IF(N203="nulová",J203,0)</f>
        <v>0</v>
      </c>
      <c r="BJ203" s="3" t="s">
        <v>129</v>
      </c>
      <c r="BK203" s="174" t="n">
        <f aca="false">ROUND(I203*H203,2)</f>
        <v>0</v>
      </c>
      <c r="BL203" s="3" t="s">
        <v>204</v>
      </c>
      <c r="BM203" s="173" t="s">
        <v>322</v>
      </c>
    </row>
    <row r="204" s="27" customFormat="true" ht="24.15" hidden="false" customHeight="true" outlineLevel="0" collapsed="false">
      <c r="A204" s="22"/>
      <c r="B204" s="161"/>
      <c r="C204" s="162" t="s">
        <v>323</v>
      </c>
      <c r="D204" s="162" t="s">
        <v>124</v>
      </c>
      <c r="E204" s="163" t="s">
        <v>324</v>
      </c>
      <c r="F204" s="164" t="s">
        <v>325</v>
      </c>
      <c r="G204" s="165" t="s">
        <v>127</v>
      </c>
      <c r="H204" s="166" t="n">
        <v>1</v>
      </c>
      <c r="I204" s="167"/>
      <c r="J204" s="168" t="n">
        <f aca="false">ROUND(I204*H204,2)</f>
        <v>0</v>
      </c>
      <c r="K204" s="164"/>
      <c r="L204" s="23"/>
      <c r="M204" s="169"/>
      <c r="N204" s="170" t="s">
        <v>39</v>
      </c>
      <c r="O204" s="60"/>
      <c r="P204" s="171" t="n">
        <f aca="false">O204*H204</f>
        <v>0</v>
      </c>
      <c r="Q204" s="171" t="n">
        <v>0</v>
      </c>
      <c r="R204" s="171" t="n">
        <f aca="false">Q204*H204</f>
        <v>0</v>
      </c>
      <c r="S204" s="171" t="n">
        <v>0</v>
      </c>
      <c r="T204" s="172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3" t="s">
        <v>204</v>
      </c>
      <c r="AT204" s="173" t="s">
        <v>124</v>
      </c>
      <c r="AU204" s="173" t="s">
        <v>129</v>
      </c>
      <c r="AY204" s="3" t="s">
        <v>122</v>
      </c>
      <c r="BE204" s="174" t="n">
        <f aca="false">IF(N204="základní",J204,0)</f>
        <v>0</v>
      </c>
      <c r="BF204" s="174" t="n">
        <f aca="false">IF(N204="snížená",J204,0)</f>
        <v>0</v>
      </c>
      <c r="BG204" s="174" t="n">
        <f aca="false">IF(N204="zákl. přenesená",J204,0)</f>
        <v>0</v>
      </c>
      <c r="BH204" s="174" t="n">
        <f aca="false">IF(N204="sníž. přenesená",J204,0)</f>
        <v>0</v>
      </c>
      <c r="BI204" s="174" t="n">
        <f aca="false">IF(N204="nulová",J204,0)</f>
        <v>0</v>
      </c>
      <c r="BJ204" s="3" t="s">
        <v>129</v>
      </c>
      <c r="BK204" s="174" t="n">
        <f aca="false">ROUND(I204*H204,2)</f>
        <v>0</v>
      </c>
      <c r="BL204" s="3" t="s">
        <v>204</v>
      </c>
      <c r="BM204" s="173" t="s">
        <v>326</v>
      </c>
    </row>
    <row r="205" s="27" customFormat="true" ht="16.5" hidden="false" customHeight="true" outlineLevel="0" collapsed="false">
      <c r="A205" s="22"/>
      <c r="B205" s="161"/>
      <c r="C205" s="162" t="s">
        <v>327</v>
      </c>
      <c r="D205" s="162" t="s">
        <v>124</v>
      </c>
      <c r="E205" s="163" t="s">
        <v>328</v>
      </c>
      <c r="F205" s="164" t="s">
        <v>329</v>
      </c>
      <c r="G205" s="165" t="s">
        <v>191</v>
      </c>
      <c r="H205" s="166" t="n">
        <v>6</v>
      </c>
      <c r="I205" s="167"/>
      <c r="J205" s="168" t="n">
        <f aca="false">ROUND(I205*H205,2)</f>
        <v>0</v>
      </c>
      <c r="K205" s="164"/>
      <c r="L205" s="23"/>
      <c r="M205" s="169"/>
      <c r="N205" s="170" t="s">
        <v>39</v>
      </c>
      <c r="O205" s="60"/>
      <c r="P205" s="171" t="n">
        <f aca="false">O205*H205</f>
        <v>0</v>
      </c>
      <c r="Q205" s="171" t="n">
        <v>0</v>
      </c>
      <c r="R205" s="171" t="n">
        <f aca="false">Q205*H205</f>
        <v>0</v>
      </c>
      <c r="S205" s="171" t="n">
        <v>0</v>
      </c>
      <c r="T205" s="172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3" t="s">
        <v>204</v>
      </c>
      <c r="AT205" s="173" t="s">
        <v>124</v>
      </c>
      <c r="AU205" s="173" t="s">
        <v>129</v>
      </c>
      <c r="AY205" s="3" t="s">
        <v>122</v>
      </c>
      <c r="BE205" s="174" t="n">
        <f aca="false">IF(N205="základní",J205,0)</f>
        <v>0</v>
      </c>
      <c r="BF205" s="174" t="n">
        <f aca="false">IF(N205="snížená",J205,0)</f>
        <v>0</v>
      </c>
      <c r="BG205" s="174" t="n">
        <f aca="false">IF(N205="zákl. přenesená",J205,0)</f>
        <v>0</v>
      </c>
      <c r="BH205" s="174" t="n">
        <f aca="false">IF(N205="sníž. přenesená",J205,0)</f>
        <v>0</v>
      </c>
      <c r="BI205" s="174" t="n">
        <f aca="false">IF(N205="nulová",J205,0)</f>
        <v>0</v>
      </c>
      <c r="BJ205" s="3" t="s">
        <v>129</v>
      </c>
      <c r="BK205" s="174" t="n">
        <f aca="false">ROUND(I205*H205,2)</f>
        <v>0</v>
      </c>
      <c r="BL205" s="3" t="s">
        <v>204</v>
      </c>
      <c r="BM205" s="173" t="s">
        <v>330</v>
      </c>
    </row>
    <row r="206" s="27" customFormat="true" ht="24.15" hidden="false" customHeight="true" outlineLevel="0" collapsed="false">
      <c r="A206" s="22"/>
      <c r="B206" s="161"/>
      <c r="C206" s="162" t="s">
        <v>331</v>
      </c>
      <c r="D206" s="162" t="s">
        <v>124</v>
      </c>
      <c r="E206" s="163" t="s">
        <v>332</v>
      </c>
      <c r="F206" s="164" t="s">
        <v>333</v>
      </c>
      <c r="G206" s="165" t="s">
        <v>186</v>
      </c>
      <c r="H206" s="166" t="n">
        <v>4</v>
      </c>
      <c r="I206" s="167"/>
      <c r="J206" s="168" t="n">
        <f aca="false">ROUND(I206*H206,2)</f>
        <v>0</v>
      </c>
      <c r="K206" s="164"/>
      <c r="L206" s="23"/>
      <c r="M206" s="169"/>
      <c r="N206" s="170" t="s">
        <v>39</v>
      </c>
      <c r="O206" s="60"/>
      <c r="P206" s="171" t="n">
        <f aca="false">O206*H206</f>
        <v>0</v>
      </c>
      <c r="Q206" s="171" t="n">
        <v>0</v>
      </c>
      <c r="R206" s="171" t="n">
        <f aca="false">Q206*H206</f>
        <v>0</v>
      </c>
      <c r="S206" s="171" t="n">
        <v>0</v>
      </c>
      <c r="T206" s="172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3" t="s">
        <v>204</v>
      </c>
      <c r="AT206" s="173" t="s">
        <v>124</v>
      </c>
      <c r="AU206" s="173" t="s">
        <v>129</v>
      </c>
      <c r="AY206" s="3" t="s">
        <v>122</v>
      </c>
      <c r="BE206" s="174" t="n">
        <f aca="false">IF(N206="základní",J206,0)</f>
        <v>0</v>
      </c>
      <c r="BF206" s="174" t="n">
        <f aca="false">IF(N206="snížená",J206,0)</f>
        <v>0</v>
      </c>
      <c r="BG206" s="174" t="n">
        <f aca="false">IF(N206="zákl. přenesená",J206,0)</f>
        <v>0</v>
      </c>
      <c r="BH206" s="174" t="n">
        <f aca="false">IF(N206="sníž. přenesená",J206,0)</f>
        <v>0</v>
      </c>
      <c r="BI206" s="174" t="n">
        <f aca="false">IF(N206="nulová",J206,0)</f>
        <v>0</v>
      </c>
      <c r="BJ206" s="3" t="s">
        <v>129</v>
      </c>
      <c r="BK206" s="174" t="n">
        <f aca="false">ROUND(I206*H206,2)</f>
        <v>0</v>
      </c>
      <c r="BL206" s="3" t="s">
        <v>204</v>
      </c>
      <c r="BM206" s="173" t="s">
        <v>334</v>
      </c>
    </row>
    <row r="207" s="27" customFormat="true" ht="16.5" hidden="false" customHeight="true" outlineLevel="0" collapsed="false">
      <c r="A207" s="22"/>
      <c r="B207" s="161"/>
      <c r="C207" s="162" t="s">
        <v>335</v>
      </c>
      <c r="D207" s="162" t="s">
        <v>124</v>
      </c>
      <c r="E207" s="163" t="s">
        <v>336</v>
      </c>
      <c r="F207" s="164" t="s">
        <v>337</v>
      </c>
      <c r="G207" s="165" t="s">
        <v>191</v>
      </c>
      <c r="H207" s="166" t="n">
        <v>1</v>
      </c>
      <c r="I207" s="167"/>
      <c r="J207" s="168" t="n">
        <f aca="false">ROUND(I207*H207,2)</f>
        <v>0</v>
      </c>
      <c r="K207" s="164"/>
      <c r="L207" s="23"/>
      <c r="M207" s="169"/>
      <c r="N207" s="170" t="s">
        <v>39</v>
      </c>
      <c r="O207" s="60"/>
      <c r="P207" s="171" t="n">
        <f aca="false">O207*H207</f>
        <v>0</v>
      </c>
      <c r="Q207" s="171" t="n">
        <v>0</v>
      </c>
      <c r="R207" s="171" t="n">
        <f aca="false">Q207*H207</f>
        <v>0</v>
      </c>
      <c r="S207" s="171" t="n">
        <v>0</v>
      </c>
      <c r="T207" s="172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3" t="s">
        <v>204</v>
      </c>
      <c r="AT207" s="173" t="s">
        <v>124</v>
      </c>
      <c r="AU207" s="173" t="s">
        <v>129</v>
      </c>
      <c r="AY207" s="3" t="s">
        <v>122</v>
      </c>
      <c r="BE207" s="174" t="n">
        <f aca="false">IF(N207="základní",J207,0)</f>
        <v>0</v>
      </c>
      <c r="BF207" s="174" t="n">
        <f aca="false">IF(N207="snížená",J207,0)</f>
        <v>0</v>
      </c>
      <c r="BG207" s="174" t="n">
        <f aca="false">IF(N207="zákl. přenesená",J207,0)</f>
        <v>0</v>
      </c>
      <c r="BH207" s="174" t="n">
        <f aca="false">IF(N207="sníž. přenesená",J207,0)</f>
        <v>0</v>
      </c>
      <c r="BI207" s="174" t="n">
        <f aca="false">IF(N207="nulová",J207,0)</f>
        <v>0</v>
      </c>
      <c r="BJ207" s="3" t="s">
        <v>129</v>
      </c>
      <c r="BK207" s="174" t="n">
        <f aca="false">ROUND(I207*H207,2)</f>
        <v>0</v>
      </c>
      <c r="BL207" s="3" t="s">
        <v>204</v>
      </c>
      <c r="BM207" s="173" t="s">
        <v>338</v>
      </c>
    </row>
    <row r="208" s="27" customFormat="true" ht="16.5" hidden="false" customHeight="true" outlineLevel="0" collapsed="false">
      <c r="A208" s="22"/>
      <c r="B208" s="161"/>
      <c r="C208" s="162" t="s">
        <v>339</v>
      </c>
      <c r="D208" s="162" t="s">
        <v>124</v>
      </c>
      <c r="E208" s="163" t="s">
        <v>340</v>
      </c>
      <c r="F208" s="164" t="s">
        <v>341</v>
      </c>
      <c r="G208" s="165" t="s">
        <v>191</v>
      </c>
      <c r="H208" s="166" t="n">
        <v>1</v>
      </c>
      <c r="I208" s="167"/>
      <c r="J208" s="168" t="n">
        <f aca="false">ROUND(I208*H208,2)</f>
        <v>0</v>
      </c>
      <c r="K208" s="164"/>
      <c r="L208" s="23"/>
      <c r="M208" s="169"/>
      <c r="N208" s="170" t="s">
        <v>39</v>
      </c>
      <c r="O208" s="60"/>
      <c r="P208" s="171" t="n">
        <f aca="false">O208*H208</f>
        <v>0</v>
      </c>
      <c r="Q208" s="171" t="n">
        <v>0</v>
      </c>
      <c r="R208" s="171" t="n">
        <f aca="false">Q208*H208</f>
        <v>0</v>
      </c>
      <c r="S208" s="171" t="n">
        <v>0</v>
      </c>
      <c r="T208" s="172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3" t="s">
        <v>204</v>
      </c>
      <c r="AT208" s="173" t="s">
        <v>124</v>
      </c>
      <c r="AU208" s="173" t="s">
        <v>129</v>
      </c>
      <c r="AY208" s="3" t="s">
        <v>122</v>
      </c>
      <c r="BE208" s="174" t="n">
        <f aca="false">IF(N208="základní",J208,0)</f>
        <v>0</v>
      </c>
      <c r="BF208" s="174" t="n">
        <f aca="false">IF(N208="snížená",J208,0)</f>
        <v>0</v>
      </c>
      <c r="BG208" s="174" t="n">
        <f aca="false">IF(N208="zákl. přenesená",J208,0)</f>
        <v>0</v>
      </c>
      <c r="BH208" s="174" t="n">
        <f aca="false">IF(N208="sníž. přenesená",J208,0)</f>
        <v>0</v>
      </c>
      <c r="BI208" s="174" t="n">
        <f aca="false">IF(N208="nulová",J208,0)</f>
        <v>0</v>
      </c>
      <c r="BJ208" s="3" t="s">
        <v>129</v>
      </c>
      <c r="BK208" s="174" t="n">
        <f aca="false">ROUND(I208*H208,2)</f>
        <v>0</v>
      </c>
      <c r="BL208" s="3" t="s">
        <v>204</v>
      </c>
      <c r="BM208" s="173" t="s">
        <v>342</v>
      </c>
    </row>
    <row r="209" s="27" customFormat="true" ht="24.15" hidden="false" customHeight="true" outlineLevel="0" collapsed="false">
      <c r="A209" s="22"/>
      <c r="B209" s="161"/>
      <c r="C209" s="162" t="s">
        <v>343</v>
      </c>
      <c r="D209" s="162" t="s">
        <v>124</v>
      </c>
      <c r="E209" s="163" t="s">
        <v>344</v>
      </c>
      <c r="F209" s="164" t="s">
        <v>345</v>
      </c>
      <c r="G209" s="165" t="s">
        <v>249</v>
      </c>
      <c r="H209" s="204"/>
      <c r="I209" s="167"/>
      <c r="J209" s="168" t="n">
        <f aca="false">ROUND(I209*H209,2)</f>
        <v>0</v>
      </c>
      <c r="K209" s="203" t="s">
        <v>162</v>
      </c>
      <c r="L209" s="23"/>
      <c r="M209" s="169"/>
      <c r="N209" s="170" t="s">
        <v>39</v>
      </c>
      <c r="O209" s="60"/>
      <c r="P209" s="171" t="n">
        <f aca="false">O209*H209</f>
        <v>0</v>
      </c>
      <c r="Q209" s="171" t="n">
        <v>0</v>
      </c>
      <c r="R209" s="171" t="n">
        <f aca="false">Q209*H209</f>
        <v>0</v>
      </c>
      <c r="S209" s="171" t="n">
        <v>0</v>
      </c>
      <c r="T209" s="172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3" t="s">
        <v>204</v>
      </c>
      <c r="AT209" s="173" t="s">
        <v>124</v>
      </c>
      <c r="AU209" s="173" t="s">
        <v>129</v>
      </c>
      <c r="AY209" s="3" t="s">
        <v>122</v>
      </c>
      <c r="BE209" s="174" t="n">
        <f aca="false">IF(N209="základní",J209,0)</f>
        <v>0</v>
      </c>
      <c r="BF209" s="174" t="n">
        <f aca="false">IF(N209="snížená",J209,0)</f>
        <v>0</v>
      </c>
      <c r="BG209" s="174" t="n">
        <f aca="false">IF(N209="zákl. přenesená",J209,0)</f>
        <v>0</v>
      </c>
      <c r="BH209" s="174" t="n">
        <f aca="false">IF(N209="sníž. přenesená",J209,0)</f>
        <v>0</v>
      </c>
      <c r="BI209" s="174" t="n">
        <f aca="false">IF(N209="nulová",J209,0)</f>
        <v>0</v>
      </c>
      <c r="BJ209" s="3" t="s">
        <v>129</v>
      </c>
      <c r="BK209" s="174" t="n">
        <f aca="false">ROUND(I209*H209,2)</f>
        <v>0</v>
      </c>
      <c r="BL209" s="3" t="s">
        <v>204</v>
      </c>
      <c r="BM209" s="173" t="s">
        <v>346</v>
      </c>
    </row>
    <row r="210" s="147" customFormat="true" ht="22.8" hidden="false" customHeight="true" outlineLevel="0" collapsed="false">
      <c r="B210" s="148"/>
      <c r="D210" s="149" t="s">
        <v>72</v>
      </c>
      <c r="E210" s="159" t="s">
        <v>347</v>
      </c>
      <c r="F210" s="159" t="s">
        <v>348</v>
      </c>
      <c r="I210" s="151"/>
      <c r="J210" s="160" t="n">
        <f aca="false">BK210</f>
        <v>0</v>
      </c>
      <c r="L210" s="148"/>
      <c r="M210" s="153"/>
      <c r="N210" s="154"/>
      <c r="O210" s="154"/>
      <c r="P210" s="155" t="n">
        <f aca="false">SUM(P211:P214)</f>
        <v>0</v>
      </c>
      <c r="Q210" s="154"/>
      <c r="R210" s="155" t="n">
        <f aca="false">SUM(R211:R214)</f>
        <v>0.00045</v>
      </c>
      <c r="S210" s="154"/>
      <c r="T210" s="156" t="n">
        <f aca="false">SUM(T211:T214)</f>
        <v>0.0003</v>
      </c>
      <c r="AR210" s="149" t="s">
        <v>129</v>
      </c>
      <c r="AT210" s="157" t="s">
        <v>72</v>
      </c>
      <c r="AU210" s="157" t="s">
        <v>78</v>
      </c>
      <c r="AY210" s="149" t="s">
        <v>122</v>
      </c>
      <c r="BK210" s="158" t="n">
        <f aca="false">SUM(BK211:BK214)</f>
        <v>0</v>
      </c>
    </row>
    <row r="211" s="27" customFormat="true" ht="16.5" hidden="false" customHeight="true" outlineLevel="0" collapsed="false">
      <c r="A211" s="22"/>
      <c r="B211" s="161"/>
      <c r="C211" s="162" t="s">
        <v>349</v>
      </c>
      <c r="D211" s="162" t="s">
        <v>124</v>
      </c>
      <c r="E211" s="163" t="s">
        <v>350</v>
      </c>
      <c r="F211" s="164" t="s">
        <v>351</v>
      </c>
      <c r="G211" s="165" t="s">
        <v>191</v>
      </c>
      <c r="H211" s="166" t="n">
        <v>1</v>
      </c>
      <c r="I211" s="167"/>
      <c r="J211" s="168" t="n">
        <f aca="false">ROUND(I211*H211,2)</f>
        <v>0</v>
      </c>
      <c r="K211" s="203" t="s">
        <v>162</v>
      </c>
      <c r="L211" s="23"/>
      <c r="M211" s="169"/>
      <c r="N211" s="170" t="s">
        <v>39</v>
      </c>
      <c r="O211" s="60"/>
      <c r="P211" s="171" t="n">
        <f aca="false">O211*H211</f>
        <v>0</v>
      </c>
      <c r="Q211" s="171" t="n">
        <v>0</v>
      </c>
      <c r="R211" s="171" t="n">
        <f aca="false">Q211*H211</f>
        <v>0</v>
      </c>
      <c r="S211" s="171" t="n">
        <v>0</v>
      </c>
      <c r="T211" s="172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3" t="s">
        <v>204</v>
      </c>
      <c r="AT211" s="173" t="s">
        <v>124</v>
      </c>
      <c r="AU211" s="173" t="s">
        <v>129</v>
      </c>
      <c r="AY211" s="3" t="s">
        <v>122</v>
      </c>
      <c r="BE211" s="174" t="n">
        <f aca="false">IF(N211="základní",J211,0)</f>
        <v>0</v>
      </c>
      <c r="BF211" s="174" t="n">
        <f aca="false">IF(N211="snížená",J211,0)</f>
        <v>0</v>
      </c>
      <c r="BG211" s="174" t="n">
        <f aca="false">IF(N211="zákl. přenesená",J211,0)</f>
        <v>0</v>
      </c>
      <c r="BH211" s="174" t="n">
        <f aca="false">IF(N211="sníž. přenesená",J211,0)</f>
        <v>0</v>
      </c>
      <c r="BI211" s="174" t="n">
        <f aca="false">IF(N211="nulová",J211,0)</f>
        <v>0</v>
      </c>
      <c r="BJ211" s="3" t="s">
        <v>129</v>
      </c>
      <c r="BK211" s="174" t="n">
        <f aca="false">ROUND(I211*H211,2)</f>
        <v>0</v>
      </c>
      <c r="BL211" s="3" t="s">
        <v>204</v>
      </c>
      <c r="BM211" s="173" t="s">
        <v>352</v>
      </c>
    </row>
    <row r="212" s="27" customFormat="true" ht="16.5" hidden="false" customHeight="true" outlineLevel="0" collapsed="false">
      <c r="A212" s="22"/>
      <c r="B212" s="161"/>
      <c r="C212" s="205" t="s">
        <v>353</v>
      </c>
      <c r="D212" s="205" t="s">
        <v>299</v>
      </c>
      <c r="E212" s="206" t="s">
        <v>354</v>
      </c>
      <c r="F212" s="207" t="s">
        <v>355</v>
      </c>
      <c r="G212" s="208" t="s">
        <v>191</v>
      </c>
      <c r="H212" s="209" t="n">
        <v>1</v>
      </c>
      <c r="I212" s="210"/>
      <c r="J212" s="211" t="n">
        <f aca="false">ROUND(I212*H212,2)</f>
        <v>0</v>
      </c>
      <c r="K212" s="212" t="s">
        <v>162</v>
      </c>
      <c r="L212" s="213"/>
      <c r="M212" s="214"/>
      <c r="N212" s="215" t="s">
        <v>39</v>
      </c>
      <c r="O212" s="60"/>
      <c r="P212" s="171" t="n">
        <f aca="false">O212*H212</f>
        <v>0</v>
      </c>
      <c r="Q212" s="171" t="n">
        <v>0.00045</v>
      </c>
      <c r="R212" s="171" t="n">
        <f aca="false">Q212*H212</f>
        <v>0.00045</v>
      </c>
      <c r="S212" s="171" t="n">
        <v>0</v>
      </c>
      <c r="T212" s="172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3" t="s">
        <v>284</v>
      </c>
      <c r="AT212" s="173" t="s">
        <v>299</v>
      </c>
      <c r="AU212" s="173" t="s">
        <v>129</v>
      </c>
      <c r="AY212" s="3" t="s">
        <v>122</v>
      </c>
      <c r="BE212" s="174" t="n">
        <f aca="false">IF(N212="základní",J212,0)</f>
        <v>0</v>
      </c>
      <c r="BF212" s="174" t="n">
        <f aca="false">IF(N212="snížená",J212,0)</f>
        <v>0</v>
      </c>
      <c r="BG212" s="174" t="n">
        <f aca="false">IF(N212="zákl. přenesená",J212,0)</f>
        <v>0</v>
      </c>
      <c r="BH212" s="174" t="n">
        <f aca="false">IF(N212="sníž. přenesená",J212,0)</f>
        <v>0</v>
      </c>
      <c r="BI212" s="174" t="n">
        <f aca="false">IF(N212="nulová",J212,0)</f>
        <v>0</v>
      </c>
      <c r="BJ212" s="3" t="s">
        <v>129</v>
      </c>
      <c r="BK212" s="174" t="n">
        <f aca="false">ROUND(I212*H212,2)</f>
        <v>0</v>
      </c>
      <c r="BL212" s="3" t="s">
        <v>204</v>
      </c>
      <c r="BM212" s="173" t="s">
        <v>356</v>
      </c>
    </row>
    <row r="213" s="27" customFormat="true" ht="16.5" hidden="false" customHeight="true" outlineLevel="0" collapsed="false">
      <c r="A213" s="22"/>
      <c r="B213" s="161"/>
      <c r="C213" s="162" t="s">
        <v>357</v>
      </c>
      <c r="D213" s="162" t="s">
        <v>124</v>
      </c>
      <c r="E213" s="163" t="s">
        <v>358</v>
      </c>
      <c r="F213" s="164" t="s">
        <v>359</v>
      </c>
      <c r="G213" s="165" t="s">
        <v>191</v>
      </c>
      <c r="H213" s="166" t="n">
        <v>1</v>
      </c>
      <c r="I213" s="167"/>
      <c r="J213" s="168" t="n">
        <f aca="false">ROUND(I213*H213,2)</f>
        <v>0</v>
      </c>
      <c r="K213" s="203" t="s">
        <v>162</v>
      </c>
      <c r="L213" s="23"/>
      <c r="M213" s="169"/>
      <c r="N213" s="170" t="s">
        <v>39</v>
      </c>
      <c r="O213" s="60"/>
      <c r="P213" s="171" t="n">
        <f aca="false">O213*H213</f>
        <v>0</v>
      </c>
      <c r="Q213" s="171" t="n">
        <v>0</v>
      </c>
      <c r="R213" s="171" t="n">
        <f aca="false">Q213*H213</f>
        <v>0</v>
      </c>
      <c r="S213" s="171" t="n">
        <v>0.0003</v>
      </c>
      <c r="T213" s="172" t="n">
        <f aca="false">S213*H213</f>
        <v>0.0003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3" t="s">
        <v>204</v>
      </c>
      <c r="AT213" s="173" t="s">
        <v>124</v>
      </c>
      <c r="AU213" s="173" t="s">
        <v>129</v>
      </c>
      <c r="AY213" s="3" t="s">
        <v>122</v>
      </c>
      <c r="BE213" s="174" t="n">
        <f aca="false">IF(N213="základní",J213,0)</f>
        <v>0</v>
      </c>
      <c r="BF213" s="174" t="n">
        <f aca="false">IF(N213="snížená",J213,0)</f>
        <v>0</v>
      </c>
      <c r="BG213" s="174" t="n">
        <f aca="false">IF(N213="zákl. přenesená",J213,0)</f>
        <v>0</v>
      </c>
      <c r="BH213" s="174" t="n">
        <f aca="false">IF(N213="sníž. přenesená",J213,0)</f>
        <v>0</v>
      </c>
      <c r="BI213" s="174" t="n">
        <f aca="false">IF(N213="nulová",J213,0)</f>
        <v>0</v>
      </c>
      <c r="BJ213" s="3" t="s">
        <v>129</v>
      </c>
      <c r="BK213" s="174" t="n">
        <f aca="false">ROUND(I213*H213,2)</f>
        <v>0</v>
      </c>
      <c r="BL213" s="3" t="s">
        <v>204</v>
      </c>
      <c r="BM213" s="173" t="s">
        <v>360</v>
      </c>
    </row>
    <row r="214" s="27" customFormat="true" ht="24.15" hidden="false" customHeight="true" outlineLevel="0" collapsed="false">
      <c r="A214" s="22"/>
      <c r="B214" s="161"/>
      <c r="C214" s="162" t="s">
        <v>361</v>
      </c>
      <c r="D214" s="162" t="s">
        <v>124</v>
      </c>
      <c r="E214" s="163" t="s">
        <v>362</v>
      </c>
      <c r="F214" s="164" t="s">
        <v>363</v>
      </c>
      <c r="G214" s="165" t="s">
        <v>249</v>
      </c>
      <c r="H214" s="204"/>
      <c r="I214" s="167"/>
      <c r="J214" s="168" t="n">
        <f aca="false">ROUND(I214*H214,2)</f>
        <v>0</v>
      </c>
      <c r="K214" s="203" t="s">
        <v>162</v>
      </c>
      <c r="L214" s="23"/>
      <c r="M214" s="169"/>
      <c r="N214" s="170" t="s">
        <v>39</v>
      </c>
      <c r="O214" s="60"/>
      <c r="P214" s="171" t="n">
        <f aca="false">O214*H214</f>
        <v>0</v>
      </c>
      <c r="Q214" s="171" t="n">
        <v>0</v>
      </c>
      <c r="R214" s="171" t="n">
        <f aca="false">Q214*H214</f>
        <v>0</v>
      </c>
      <c r="S214" s="171" t="n">
        <v>0</v>
      </c>
      <c r="T214" s="172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3" t="s">
        <v>204</v>
      </c>
      <c r="AT214" s="173" t="s">
        <v>124</v>
      </c>
      <c r="AU214" s="173" t="s">
        <v>129</v>
      </c>
      <c r="AY214" s="3" t="s">
        <v>122</v>
      </c>
      <c r="BE214" s="174" t="n">
        <f aca="false">IF(N214="základní",J214,0)</f>
        <v>0</v>
      </c>
      <c r="BF214" s="174" t="n">
        <f aca="false">IF(N214="snížená",J214,0)</f>
        <v>0</v>
      </c>
      <c r="BG214" s="174" t="n">
        <f aca="false">IF(N214="zákl. přenesená",J214,0)</f>
        <v>0</v>
      </c>
      <c r="BH214" s="174" t="n">
        <f aca="false">IF(N214="sníž. přenesená",J214,0)</f>
        <v>0</v>
      </c>
      <c r="BI214" s="174" t="n">
        <f aca="false">IF(N214="nulová",J214,0)</f>
        <v>0</v>
      </c>
      <c r="BJ214" s="3" t="s">
        <v>129</v>
      </c>
      <c r="BK214" s="174" t="n">
        <f aca="false">ROUND(I214*H214,2)</f>
        <v>0</v>
      </c>
      <c r="BL214" s="3" t="s">
        <v>204</v>
      </c>
      <c r="BM214" s="173" t="s">
        <v>364</v>
      </c>
    </row>
    <row r="215" s="147" customFormat="true" ht="22.8" hidden="false" customHeight="true" outlineLevel="0" collapsed="false">
      <c r="B215" s="148"/>
      <c r="D215" s="149" t="s">
        <v>72</v>
      </c>
      <c r="E215" s="159" t="s">
        <v>365</v>
      </c>
      <c r="F215" s="159" t="s">
        <v>366</v>
      </c>
      <c r="I215" s="151"/>
      <c r="J215" s="160" t="n">
        <f aca="false">BK215</f>
        <v>0</v>
      </c>
      <c r="L215" s="148"/>
      <c r="M215" s="153"/>
      <c r="N215" s="154"/>
      <c r="O215" s="154"/>
      <c r="P215" s="155" t="n">
        <f aca="false">SUM(P216:P230)</f>
        <v>0</v>
      </c>
      <c r="Q215" s="154"/>
      <c r="R215" s="155" t="n">
        <f aca="false">SUM(R216:R230)</f>
        <v>0.07868</v>
      </c>
      <c r="S215" s="154"/>
      <c r="T215" s="156" t="n">
        <f aca="false">SUM(T216:T230)</f>
        <v>0.0126</v>
      </c>
      <c r="AR215" s="149" t="s">
        <v>129</v>
      </c>
      <c r="AT215" s="157" t="s">
        <v>72</v>
      </c>
      <c r="AU215" s="157" t="s">
        <v>78</v>
      </c>
      <c r="AY215" s="149" t="s">
        <v>122</v>
      </c>
      <c r="BK215" s="158" t="n">
        <f aca="false">SUM(BK216:BK230)</f>
        <v>0</v>
      </c>
    </row>
    <row r="216" s="27" customFormat="true" ht="24.15" hidden="false" customHeight="true" outlineLevel="0" collapsed="false">
      <c r="A216" s="22"/>
      <c r="B216" s="161"/>
      <c r="C216" s="162" t="s">
        <v>367</v>
      </c>
      <c r="D216" s="162" t="s">
        <v>124</v>
      </c>
      <c r="E216" s="163" t="s">
        <v>368</v>
      </c>
      <c r="F216" s="164" t="s">
        <v>369</v>
      </c>
      <c r="G216" s="165" t="s">
        <v>191</v>
      </c>
      <c r="H216" s="166" t="n">
        <v>2</v>
      </c>
      <c r="I216" s="167"/>
      <c r="J216" s="168" t="n">
        <f aca="false">ROUND(I216*H216,2)</f>
        <v>0</v>
      </c>
      <c r="K216" s="203" t="s">
        <v>162</v>
      </c>
      <c r="L216" s="23"/>
      <c r="M216" s="169"/>
      <c r="N216" s="170" t="s">
        <v>39</v>
      </c>
      <c r="O216" s="60"/>
      <c r="P216" s="171" t="n">
        <f aca="false">O216*H216</f>
        <v>0</v>
      </c>
      <c r="Q216" s="171" t="n">
        <v>0</v>
      </c>
      <c r="R216" s="171" t="n">
        <f aca="false">Q216*H216</f>
        <v>0</v>
      </c>
      <c r="S216" s="171" t="n">
        <v>0</v>
      </c>
      <c r="T216" s="172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3" t="s">
        <v>204</v>
      </c>
      <c r="AT216" s="173" t="s">
        <v>124</v>
      </c>
      <c r="AU216" s="173" t="s">
        <v>129</v>
      </c>
      <c r="AY216" s="3" t="s">
        <v>122</v>
      </c>
      <c r="BE216" s="174" t="n">
        <f aca="false">IF(N216="základní",J216,0)</f>
        <v>0</v>
      </c>
      <c r="BF216" s="174" t="n">
        <f aca="false">IF(N216="snížená",J216,0)</f>
        <v>0</v>
      </c>
      <c r="BG216" s="174" t="n">
        <f aca="false">IF(N216="zákl. přenesená",J216,0)</f>
        <v>0</v>
      </c>
      <c r="BH216" s="174" t="n">
        <f aca="false">IF(N216="sníž. přenesená",J216,0)</f>
        <v>0</v>
      </c>
      <c r="BI216" s="174" t="n">
        <f aca="false">IF(N216="nulová",J216,0)</f>
        <v>0</v>
      </c>
      <c r="BJ216" s="3" t="s">
        <v>129</v>
      </c>
      <c r="BK216" s="174" t="n">
        <f aca="false">ROUND(I216*H216,2)</f>
        <v>0</v>
      </c>
      <c r="BL216" s="3" t="s">
        <v>204</v>
      </c>
      <c r="BM216" s="173" t="s">
        <v>370</v>
      </c>
    </row>
    <row r="217" s="175" customFormat="true" ht="12.8" hidden="false" customHeight="false" outlineLevel="0" collapsed="false">
      <c r="B217" s="176"/>
      <c r="D217" s="177" t="s">
        <v>138</v>
      </c>
      <c r="E217" s="178"/>
      <c r="F217" s="179" t="s">
        <v>129</v>
      </c>
      <c r="H217" s="180" t="n">
        <v>2</v>
      </c>
      <c r="I217" s="181"/>
      <c r="L217" s="176"/>
      <c r="M217" s="182"/>
      <c r="N217" s="183"/>
      <c r="O217" s="183"/>
      <c r="P217" s="183"/>
      <c r="Q217" s="183"/>
      <c r="R217" s="183"/>
      <c r="S217" s="183"/>
      <c r="T217" s="184"/>
      <c r="AT217" s="178" t="s">
        <v>138</v>
      </c>
      <c r="AU217" s="178" t="s">
        <v>129</v>
      </c>
      <c r="AV217" s="175" t="s">
        <v>129</v>
      </c>
      <c r="AW217" s="175" t="s">
        <v>30</v>
      </c>
      <c r="AX217" s="175" t="s">
        <v>78</v>
      </c>
      <c r="AY217" s="178" t="s">
        <v>122</v>
      </c>
    </row>
    <row r="218" s="27" customFormat="true" ht="33" hidden="false" customHeight="true" outlineLevel="0" collapsed="false">
      <c r="A218" s="22"/>
      <c r="B218" s="161"/>
      <c r="C218" s="205" t="s">
        <v>371</v>
      </c>
      <c r="D218" s="205" t="s">
        <v>299</v>
      </c>
      <c r="E218" s="206" t="s">
        <v>372</v>
      </c>
      <c r="F218" s="207" t="s">
        <v>373</v>
      </c>
      <c r="G218" s="208" t="s">
        <v>191</v>
      </c>
      <c r="H218" s="209" t="n">
        <v>1</v>
      </c>
      <c r="I218" s="210"/>
      <c r="J218" s="211" t="n">
        <f aca="false">ROUND(I218*H218,2)</f>
        <v>0</v>
      </c>
      <c r="K218" s="207"/>
      <c r="L218" s="213"/>
      <c r="M218" s="214"/>
      <c r="N218" s="215" t="s">
        <v>39</v>
      </c>
      <c r="O218" s="60"/>
      <c r="P218" s="171" t="n">
        <f aca="false">O218*H218</f>
        <v>0</v>
      </c>
      <c r="Q218" s="171" t="n">
        <v>0.016</v>
      </c>
      <c r="R218" s="171" t="n">
        <f aca="false">Q218*H218</f>
        <v>0.016</v>
      </c>
      <c r="S218" s="171" t="n">
        <v>0</v>
      </c>
      <c r="T218" s="172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3" t="s">
        <v>284</v>
      </c>
      <c r="AT218" s="173" t="s">
        <v>299</v>
      </c>
      <c r="AU218" s="173" t="s">
        <v>129</v>
      </c>
      <c r="AY218" s="3" t="s">
        <v>122</v>
      </c>
      <c r="BE218" s="174" t="n">
        <f aca="false">IF(N218="základní",J218,0)</f>
        <v>0</v>
      </c>
      <c r="BF218" s="174" t="n">
        <f aca="false">IF(N218="snížená",J218,0)</f>
        <v>0</v>
      </c>
      <c r="BG218" s="174" t="n">
        <f aca="false">IF(N218="zákl. přenesená",J218,0)</f>
        <v>0</v>
      </c>
      <c r="BH218" s="174" t="n">
        <f aca="false">IF(N218="sníž. přenesená",J218,0)</f>
        <v>0</v>
      </c>
      <c r="BI218" s="174" t="n">
        <f aca="false">IF(N218="nulová",J218,0)</f>
        <v>0</v>
      </c>
      <c r="BJ218" s="3" t="s">
        <v>129</v>
      </c>
      <c r="BK218" s="174" t="n">
        <f aca="false">ROUND(I218*H218,2)</f>
        <v>0</v>
      </c>
      <c r="BL218" s="3" t="s">
        <v>204</v>
      </c>
      <c r="BM218" s="173" t="s">
        <v>374</v>
      </c>
    </row>
    <row r="219" s="175" customFormat="true" ht="12.8" hidden="false" customHeight="false" outlineLevel="0" collapsed="false">
      <c r="B219" s="176"/>
      <c r="D219" s="177" t="s">
        <v>138</v>
      </c>
      <c r="E219" s="178"/>
      <c r="F219" s="179" t="s">
        <v>78</v>
      </c>
      <c r="H219" s="180" t="n">
        <v>1</v>
      </c>
      <c r="I219" s="181"/>
      <c r="L219" s="176"/>
      <c r="M219" s="182"/>
      <c r="N219" s="183"/>
      <c r="O219" s="183"/>
      <c r="P219" s="183"/>
      <c r="Q219" s="183"/>
      <c r="R219" s="183"/>
      <c r="S219" s="183"/>
      <c r="T219" s="184"/>
      <c r="AT219" s="178" t="s">
        <v>138</v>
      </c>
      <c r="AU219" s="178" t="s">
        <v>129</v>
      </c>
      <c r="AV219" s="175" t="s">
        <v>129</v>
      </c>
      <c r="AW219" s="175" t="s">
        <v>30</v>
      </c>
      <c r="AX219" s="175" t="s">
        <v>78</v>
      </c>
      <c r="AY219" s="178" t="s">
        <v>122</v>
      </c>
    </row>
    <row r="220" s="27" customFormat="true" ht="37.8" hidden="false" customHeight="true" outlineLevel="0" collapsed="false">
      <c r="A220" s="22"/>
      <c r="B220" s="161"/>
      <c r="C220" s="205" t="s">
        <v>375</v>
      </c>
      <c r="D220" s="205" t="s">
        <v>299</v>
      </c>
      <c r="E220" s="206" t="s">
        <v>376</v>
      </c>
      <c r="F220" s="207" t="s">
        <v>377</v>
      </c>
      <c r="G220" s="208" t="s">
        <v>191</v>
      </c>
      <c r="H220" s="209" t="n">
        <v>1</v>
      </c>
      <c r="I220" s="210"/>
      <c r="J220" s="211" t="n">
        <f aca="false">ROUND(I220*H220,2)</f>
        <v>0</v>
      </c>
      <c r="K220" s="207"/>
      <c r="L220" s="213"/>
      <c r="M220" s="214"/>
      <c r="N220" s="215" t="s">
        <v>39</v>
      </c>
      <c r="O220" s="60"/>
      <c r="P220" s="171" t="n">
        <f aca="false">O220*H220</f>
        <v>0</v>
      </c>
      <c r="Q220" s="171" t="n">
        <v>0.016</v>
      </c>
      <c r="R220" s="171" t="n">
        <f aca="false">Q220*H220</f>
        <v>0.016</v>
      </c>
      <c r="S220" s="171" t="n">
        <v>0</v>
      </c>
      <c r="T220" s="172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3" t="s">
        <v>284</v>
      </c>
      <c r="AT220" s="173" t="s">
        <v>299</v>
      </c>
      <c r="AU220" s="173" t="s">
        <v>129</v>
      </c>
      <c r="AY220" s="3" t="s">
        <v>122</v>
      </c>
      <c r="BE220" s="174" t="n">
        <f aca="false">IF(N220="základní",J220,0)</f>
        <v>0</v>
      </c>
      <c r="BF220" s="174" t="n">
        <f aca="false">IF(N220="snížená",J220,0)</f>
        <v>0</v>
      </c>
      <c r="BG220" s="174" t="n">
        <f aca="false">IF(N220="zákl. přenesená",J220,0)</f>
        <v>0</v>
      </c>
      <c r="BH220" s="174" t="n">
        <f aca="false">IF(N220="sníž. přenesená",J220,0)</f>
        <v>0</v>
      </c>
      <c r="BI220" s="174" t="n">
        <f aca="false">IF(N220="nulová",J220,0)</f>
        <v>0</v>
      </c>
      <c r="BJ220" s="3" t="s">
        <v>129</v>
      </c>
      <c r="BK220" s="174" t="n">
        <f aca="false">ROUND(I220*H220,2)</f>
        <v>0</v>
      </c>
      <c r="BL220" s="3" t="s">
        <v>204</v>
      </c>
      <c r="BM220" s="173" t="s">
        <v>378</v>
      </c>
    </row>
    <row r="221" s="175" customFormat="true" ht="12.8" hidden="false" customHeight="false" outlineLevel="0" collapsed="false">
      <c r="B221" s="176"/>
      <c r="D221" s="177" t="s">
        <v>138</v>
      </c>
      <c r="E221" s="178"/>
      <c r="F221" s="179" t="s">
        <v>78</v>
      </c>
      <c r="H221" s="180" t="n">
        <v>1</v>
      </c>
      <c r="I221" s="181"/>
      <c r="L221" s="176"/>
      <c r="M221" s="182"/>
      <c r="N221" s="183"/>
      <c r="O221" s="183"/>
      <c r="P221" s="183"/>
      <c r="Q221" s="183"/>
      <c r="R221" s="183"/>
      <c r="S221" s="183"/>
      <c r="T221" s="184"/>
      <c r="AT221" s="178" t="s">
        <v>138</v>
      </c>
      <c r="AU221" s="178" t="s">
        <v>129</v>
      </c>
      <c r="AV221" s="175" t="s">
        <v>129</v>
      </c>
      <c r="AW221" s="175" t="s">
        <v>30</v>
      </c>
      <c r="AX221" s="175" t="s">
        <v>78</v>
      </c>
      <c r="AY221" s="178" t="s">
        <v>122</v>
      </c>
    </row>
    <row r="222" s="27" customFormat="true" ht="24.15" hidden="false" customHeight="true" outlineLevel="0" collapsed="false">
      <c r="A222" s="22"/>
      <c r="B222" s="161"/>
      <c r="C222" s="162" t="s">
        <v>379</v>
      </c>
      <c r="D222" s="162" t="s">
        <v>124</v>
      </c>
      <c r="E222" s="163" t="s">
        <v>380</v>
      </c>
      <c r="F222" s="164" t="s">
        <v>381</v>
      </c>
      <c r="G222" s="165" t="s">
        <v>191</v>
      </c>
      <c r="H222" s="166" t="n">
        <v>1</v>
      </c>
      <c r="I222" s="167"/>
      <c r="J222" s="168" t="n">
        <f aca="false">ROUND(I222*H222,2)</f>
        <v>0</v>
      </c>
      <c r="K222" s="203" t="s">
        <v>162</v>
      </c>
      <c r="L222" s="23"/>
      <c r="M222" s="169"/>
      <c r="N222" s="170" t="s">
        <v>39</v>
      </c>
      <c r="O222" s="60"/>
      <c r="P222" s="171" t="n">
        <f aca="false">O222*H222</f>
        <v>0</v>
      </c>
      <c r="Q222" s="171" t="n">
        <v>0</v>
      </c>
      <c r="R222" s="171" t="n">
        <f aca="false">Q222*H222</f>
        <v>0</v>
      </c>
      <c r="S222" s="171" t="n">
        <v>0</v>
      </c>
      <c r="T222" s="172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3" t="s">
        <v>204</v>
      </c>
      <c r="AT222" s="173" t="s">
        <v>124</v>
      </c>
      <c r="AU222" s="173" t="s">
        <v>129</v>
      </c>
      <c r="AY222" s="3" t="s">
        <v>122</v>
      </c>
      <c r="BE222" s="174" t="n">
        <f aca="false">IF(N222="základní",J222,0)</f>
        <v>0</v>
      </c>
      <c r="BF222" s="174" t="n">
        <f aca="false">IF(N222="snížená",J222,0)</f>
        <v>0</v>
      </c>
      <c r="BG222" s="174" t="n">
        <f aca="false">IF(N222="zákl. přenesená",J222,0)</f>
        <v>0</v>
      </c>
      <c r="BH222" s="174" t="n">
        <f aca="false">IF(N222="sníž. přenesená",J222,0)</f>
        <v>0</v>
      </c>
      <c r="BI222" s="174" t="n">
        <f aca="false">IF(N222="nulová",J222,0)</f>
        <v>0</v>
      </c>
      <c r="BJ222" s="3" t="s">
        <v>129</v>
      </c>
      <c r="BK222" s="174" t="n">
        <f aca="false">ROUND(I222*H222,2)</f>
        <v>0</v>
      </c>
      <c r="BL222" s="3" t="s">
        <v>204</v>
      </c>
      <c r="BM222" s="173" t="s">
        <v>382</v>
      </c>
    </row>
    <row r="223" s="27" customFormat="true" ht="37.8" hidden="false" customHeight="true" outlineLevel="0" collapsed="false">
      <c r="A223" s="22"/>
      <c r="B223" s="161"/>
      <c r="C223" s="205" t="s">
        <v>383</v>
      </c>
      <c r="D223" s="205" t="s">
        <v>299</v>
      </c>
      <c r="E223" s="206" t="s">
        <v>384</v>
      </c>
      <c r="F223" s="207" t="s">
        <v>385</v>
      </c>
      <c r="G223" s="208" t="s">
        <v>191</v>
      </c>
      <c r="H223" s="209" t="n">
        <v>1</v>
      </c>
      <c r="I223" s="210"/>
      <c r="J223" s="211" t="n">
        <f aca="false">ROUND(I223*H223,2)</f>
        <v>0</v>
      </c>
      <c r="K223" s="212" t="s">
        <v>162</v>
      </c>
      <c r="L223" s="213"/>
      <c r="M223" s="214"/>
      <c r="N223" s="215" t="s">
        <v>39</v>
      </c>
      <c r="O223" s="60"/>
      <c r="P223" s="171" t="n">
        <f aca="false">O223*H223</f>
        <v>0</v>
      </c>
      <c r="Q223" s="171" t="n">
        <v>0.043</v>
      </c>
      <c r="R223" s="171" t="n">
        <f aca="false">Q223*H223</f>
        <v>0.043</v>
      </c>
      <c r="S223" s="171" t="n">
        <v>0</v>
      </c>
      <c r="T223" s="172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3" t="s">
        <v>284</v>
      </c>
      <c r="AT223" s="173" t="s">
        <v>299</v>
      </c>
      <c r="AU223" s="173" t="s">
        <v>129</v>
      </c>
      <c r="AY223" s="3" t="s">
        <v>122</v>
      </c>
      <c r="BE223" s="174" t="n">
        <f aca="false">IF(N223="základní",J223,0)</f>
        <v>0</v>
      </c>
      <c r="BF223" s="174" t="n">
        <f aca="false">IF(N223="snížená",J223,0)</f>
        <v>0</v>
      </c>
      <c r="BG223" s="174" t="n">
        <f aca="false">IF(N223="zákl. přenesená",J223,0)</f>
        <v>0</v>
      </c>
      <c r="BH223" s="174" t="n">
        <f aca="false">IF(N223="sníž. přenesená",J223,0)</f>
        <v>0</v>
      </c>
      <c r="BI223" s="174" t="n">
        <f aca="false">IF(N223="nulová",J223,0)</f>
        <v>0</v>
      </c>
      <c r="BJ223" s="3" t="s">
        <v>129</v>
      </c>
      <c r="BK223" s="174" t="n">
        <f aca="false">ROUND(I223*H223,2)</f>
        <v>0</v>
      </c>
      <c r="BL223" s="3" t="s">
        <v>204</v>
      </c>
      <c r="BM223" s="173" t="s">
        <v>386</v>
      </c>
    </row>
    <row r="224" s="27" customFormat="true" ht="21.75" hidden="false" customHeight="true" outlineLevel="0" collapsed="false">
      <c r="A224" s="22"/>
      <c r="B224" s="161"/>
      <c r="C224" s="162" t="s">
        <v>387</v>
      </c>
      <c r="D224" s="162" t="s">
        <v>124</v>
      </c>
      <c r="E224" s="163" t="s">
        <v>388</v>
      </c>
      <c r="F224" s="164" t="s">
        <v>389</v>
      </c>
      <c r="G224" s="165" t="s">
        <v>191</v>
      </c>
      <c r="H224" s="166" t="n">
        <v>4</v>
      </c>
      <c r="I224" s="167"/>
      <c r="J224" s="168" t="n">
        <f aca="false">ROUND(I224*H224,2)</f>
        <v>0</v>
      </c>
      <c r="K224" s="203" t="s">
        <v>162</v>
      </c>
      <c r="L224" s="23"/>
      <c r="M224" s="169"/>
      <c r="N224" s="170" t="s">
        <v>39</v>
      </c>
      <c r="O224" s="60"/>
      <c r="P224" s="171" t="n">
        <f aca="false">O224*H224</f>
        <v>0</v>
      </c>
      <c r="Q224" s="171" t="n">
        <v>0</v>
      </c>
      <c r="R224" s="171" t="n">
        <f aca="false">Q224*H224</f>
        <v>0</v>
      </c>
      <c r="S224" s="171" t="n">
        <v>0.0018</v>
      </c>
      <c r="T224" s="172" t="n">
        <f aca="false">S224*H224</f>
        <v>0.0072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3" t="s">
        <v>204</v>
      </c>
      <c r="AT224" s="173" t="s">
        <v>124</v>
      </c>
      <c r="AU224" s="173" t="s">
        <v>129</v>
      </c>
      <c r="AY224" s="3" t="s">
        <v>122</v>
      </c>
      <c r="BE224" s="174" t="n">
        <f aca="false">IF(N224="základní",J224,0)</f>
        <v>0</v>
      </c>
      <c r="BF224" s="174" t="n">
        <f aca="false">IF(N224="snížená",J224,0)</f>
        <v>0</v>
      </c>
      <c r="BG224" s="174" t="n">
        <f aca="false">IF(N224="zákl. přenesená",J224,0)</f>
        <v>0</v>
      </c>
      <c r="BH224" s="174" t="n">
        <f aca="false">IF(N224="sníž. přenesená",J224,0)</f>
        <v>0</v>
      </c>
      <c r="BI224" s="174" t="n">
        <f aca="false">IF(N224="nulová",J224,0)</f>
        <v>0</v>
      </c>
      <c r="BJ224" s="3" t="s">
        <v>129</v>
      </c>
      <c r="BK224" s="174" t="n">
        <f aca="false">ROUND(I224*H224,2)</f>
        <v>0</v>
      </c>
      <c r="BL224" s="3" t="s">
        <v>204</v>
      </c>
      <c r="BM224" s="173" t="s">
        <v>390</v>
      </c>
    </row>
    <row r="225" s="27" customFormat="true" ht="24.15" hidden="false" customHeight="true" outlineLevel="0" collapsed="false">
      <c r="A225" s="22"/>
      <c r="B225" s="161"/>
      <c r="C225" s="162" t="s">
        <v>391</v>
      </c>
      <c r="D225" s="162" t="s">
        <v>124</v>
      </c>
      <c r="E225" s="163" t="s">
        <v>392</v>
      </c>
      <c r="F225" s="164" t="s">
        <v>393</v>
      </c>
      <c r="G225" s="165" t="s">
        <v>191</v>
      </c>
      <c r="H225" s="166" t="n">
        <v>4</v>
      </c>
      <c r="I225" s="167"/>
      <c r="J225" s="168" t="n">
        <f aca="false">ROUND(I225*H225,2)</f>
        <v>0</v>
      </c>
      <c r="K225" s="203" t="s">
        <v>162</v>
      </c>
      <c r="L225" s="23"/>
      <c r="M225" s="169"/>
      <c r="N225" s="170" t="s">
        <v>39</v>
      </c>
      <c r="O225" s="60"/>
      <c r="P225" s="171" t="n">
        <f aca="false">O225*H225</f>
        <v>0</v>
      </c>
      <c r="Q225" s="171" t="n">
        <v>0</v>
      </c>
      <c r="R225" s="171" t="n">
        <f aca="false">Q225*H225</f>
        <v>0</v>
      </c>
      <c r="S225" s="171" t="n">
        <v>0</v>
      </c>
      <c r="T225" s="172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3" t="s">
        <v>204</v>
      </c>
      <c r="AT225" s="173" t="s">
        <v>124</v>
      </c>
      <c r="AU225" s="173" t="s">
        <v>129</v>
      </c>
      <c r="AY225" s="3" t="s">
        <v>122</v>
      </c>
      <c r="BE225" s="174" t="n">
        <f aca="false">IF(N225="základní",J225,0)</f>
        <v>0</v>
      </c>
      <c r="BF225" s="174" t="n">
        <f aca="false">IF(N225="snížená",J225,0)</f>
        <v>0</v>
      </c>
      <c r="BG225" s="174" t="n">
        <f aca="false">IF(N225="zákl. přenesená",J225,0)</f>
        <v>0</v>
      </c>
      <c r="BH225" s="174" t="n">
        <f aca="false">IF(N225="sníž. přenesená",J225,0)</f>
        <v>0</v>
      </c>
      <c r="BI225" s="174" t="n">
        <f aca="false">IF(N225="nulová",J225,0)</f>
        <v>0</v>
      </c>
      <c r="BJ225" s="3" t="s">
        <v>129</v>
      </c>
      <c r="BK225" s="174" t="n">
        <f aca="false">ROUND(I225*H225,2)</f>
        <v>0</v>
      </c>
      <c r="BL225" s="3" t="s">
        <v>204</v>
      </c>
      <c r="BM225" s="173" t="s">
        <v>394</v>
      </c>
    </row>
    <row r="226" s="175" customFormat="true" ht="12.8" hidden="false" customHeight="false" outlineLevel="0" collapsed="false">
      <c r="B226" s="176"/>
      <c r="D226" s="177" t="s">
        <v>138</v>
      </c>
      <c r="E226" s="178"/>
      <c r="F226" s="179" t="s">
        <v>128</v>
      </c>
      <c r="H226" s="180" t="n">
        <v>4</v>
      </c>
      <c r="I226" s="181"/>
      <c r="L226" s="176"/>
      <c r="M226" s="182"/>
      <c r="N226" s="183"/>
      <c r="O226" s="183"/>
      <c r="P226" s="183"/>
      <c r="Q226" s="183"/>
      <c r="R226" s="183"/>
      <c r="S226" s="183"/>
      <c r="T226" s="184"/>
      <c r="AT226" s="178" t="s">
        <v>138</v>
      </c>
      <c r="AU226" s="178" t="s">
        <v>129</v>
      </c>
      <c r="AV226" s="175" t="s">
        <v>129</v>
      </c>
      <c r="AW226" s="175" t="s">
        <v>30</v>
      </c>
      <c r="AX226" s="175" t="s">
        <v>78</v>
      </c>
      <c r="AY226" s="178" t="s">
        <v>122</v>
      </c>
    </row>
    <row r="227" s="27" customFormat="true" ht="24.15" hidden="false" customHeight="true" outlineLevel="0" collapsed="false">
      <c r="A227" s="22"/>
      <c r="B227" s="161"/>
      <c r="C227" s="205" t="s">
        <v>395</v>
      </c>
      <c r="D227" s="205" t="s">
        <v>299</v>
      </c>
      <c r="E227" s="206" t="s">
        <v>396</v>
      </c>
      <c r="F227" s="207" t="s">
        <v>397</v>
      </c>
      <c r="G227" s="208" t="s">
        <v>191</v>
      </c>
      <c r="H227" s="209" t="n">
        <v>4</v>
      </c>
      <c r="I227" s="210"/>
      <c r="J227" s="211" t="n">
        <f aca="false">ROUND(I227*H227,2)</f>
        <v>0</v>
      </c>
      <c r="K227" s="212" t="s">
        <v>162</v>
      </c>
      <c r="L227" s="213"/>
      <c r="M227" s="214"/>
      <c r="N227" s="215" t="s">
        <v>39</v>
      </c>
      <c r="O227" s="60"/>
      <c r="P227" s="171" t="n">
        <f aca="false">O227*H227</f>
        <v>0</v>
      </c>
      <c r="Q227" s="171" t="n">
        <v>0.00092</v>
      </c>
      <c r="R227" s="171" t="n">
        <f aca="false">Q227*H227</f>
        <v>0.00368</v>
      </c>
      <c r="S227" s="171" t="n">
        <v>0</v>
      </c>
      <c r="T227" s="172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3" t="s">
        <v>284</v>
      </c>
      <c r="AT227" s="173" t="s">
        <v>299</v>
      </c>
      <c r="AU227" s="173" t="s">
        <v>129</v>
      </c>
      <c r="AY227" s="3" t="s">
        <v>122</v>
      </c>
      <c r="BE227" s="174" t="n">
        <f aca="false">IF(N227="základní",J227,0)</f>
        <v>0</v>
      </c>
      <c r="BF227" s="174" t="n">
        <f aca="false">IF(N227="snížená",J227,0)</f>
        <v>0</v>
      </c>
      <c r="BG227" s="174" t="n">
        <f aca="false">IF(N227="zákl. přenesená",J227,0)</f>
        <v>0</v>
      </c>
      <c r="BH227" s="174" t="n">
        <f aca="false">IF(N227="sníž. přenesená",J227,0)</f>
        <v>0</v>
      </c>
      <c r="BI227" s="174" t="n">
        <f aca="false">IF(N227="nulová",J227,0)</f>
        <v>0</v>
      </c>
      <c r="BJ227" s="3" t="s">
        <v>129</v>
      </c>
      <c r="BK227" s="174" t="n">
        <f aca="false">ROUND(I227*H227,2)</f>
        <v>0</v>
      </c>
      <c r="BL227" s="3" t="s">
        <v>204</v>
      </c>
      <c r="BM227" s="173" t="s">
        <v>398</v>
      </c>
    </row>
    <row r="228" s="27" customFormat="true" ht="37.8" hidden="false" customHeight="true" outlineLevel="0" collapsed="false">
      <c r="A228" s="22"/>
      <c r="B228" s="161"/>
      <c r="C228" s="162" t="s">
        <v>399</v>
      </c>
      <c r="D228" s="162" t="s">
        <v>124</v>
      </c>
      <c r="E228" s="163" t="s">
        <v>400</v>
      </c>
      <c r="F228" s="164" t="s">
        <v>401</v>
      </c>
      <c r="G228" s="165" t="s">
        <v>191</v>
      </c>
      <c r="H228" s="166" t="n">
        <v>1</v>
      </c>
      <c r="I228" s="167"/>
      <c r="J228" s="168" t="n">
        <f aca="false">ROUND(I228*H228,2)</f>
        <v>0</v>
      </c>
      <c r="K228" s="164"/>
      <c r="L228" s="23"/>
      <c r="M228" s="169"/>
      <c r="N228" s="170" t="s">
        <v>39</v>
      </c>
      <c r="O228" s="60"/>
      <c r="P228" s="171" t="n">
        <f aca="false">O228*H228</f>
        <v>0</v>
      </c>
      <c r="Q228" s="171" t="n">
        <v>0</v>
      </c>
      <c r="R228" s="171" t="n">
        <f aca="false">Q228*H228</f>
        <v>0</v>
      </c>
      <c r="S228" s="171" t="n">
        <v>0.0018</v>
      </c>
      <c r="T228" s="172" t="n">
        <f aca="false">S228*H228</f>
        <v>0.0018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3" t="s">
        <v>204</v>
      </c>
      <c r="AT228" s="173" t="s">
        <v>124</v>
      </c>
      <c r="AU228" s="173" t="s">
        <v>129</v>
      </c>
      <c r="AY228" s="3" t="s">
        <v>122</v>
      </c>
      <c r="BE228" s="174" t="n">
        <f aca="false">IF(N228="základní",J228,0)</f>
        <v>0</v>
      </c>
      <c r="BF228" s="174" t="n">
        <f aca="false">IF(N228="snížená",J228,0)</f>
        <v>0</v>
      </c>
      <c r="BG228" s="174" t="n">
        <f aca="false">IF(N228="zákl. přenesená",J228,0)</f>
        <v>0</v>
      </c>
      <c r="BH228" s="174" t="n">
        <f aca="false">IF(N228="sníž. přenesená",J228,0)</f>
        <v>0</v>
      </c>
      <c r="BI228" s="174" t="n">
        <f aca="false">IF(N228="nulová",J228,0)</f>
        <v>0</v>
      </c>
      <c r="BJ228" s="3" t="s">
        <v>129</v>
      </c>
      <c r="BK228" s="174" t="n">
        <f aca="false">ROUND(I228*H228,2)</f>
        <v>0</v>
      </c>
      <c r="BL228" s="3" t="s">
        <v>204</v>
      </c>
      <c r="BM228" s="173" t="s">
        <v>402</v>
      </c>
    </row>
    <row r="229" s="27" customFormat="true" ht="33" hidden="false" customHeight="true" outlineLevel="0" collapsed="false">
      <c r="A229" s="22"/>
      <c r="B229" s="161"/>
      <c r="C229" s="162" t="s">
        <v>403</v>
      </c>
      <c r="D229" s="162" t="s">
        <v>124</v>
      </c>
      <c r="E229" s="163" t="s">
        <v>404</v>
      </c>
      <c r="F229" s="164" t="s">
        <v>405</v>
      </c>
      <c r="G229" s="165" t="s">
        <v>127</v>
      </c>
      <c r="H229" s="166" t="n">
        <v>2</v>
      </c>
      <c r="I229" s="167"/>
      <c r="J229" s="168" t="n">
        <f aca="false">ROUND(I229*H229,2)</f>
        <v>0</v>
      </c>
      <c r="K229" s="164"/>
      <c r="L229" s="23"/>
      <c r="M229" s="169"/>
      <c r="N229" s="170" t="s">
        <v>39</v>
      </c>
      <c r="O229" s="60"/>
      <c r="P229" s="171" t="n">
        <f aca="false">O229*H229</f>
        <v>0</v>
      </c>
      <c r="Q229" s="171" t="n">
        <v>0</v>
      </c>
      <c r="R229" s="171" t="n">
        <f aca="false">Q229*H229</f>
        <v>0</v>
      </c>
      <c r="S229" s="171" t="n">
        <v>0.0018</v>
      </c>
      <c r="T229" s="172" t="n">
        <f aca="false">S229*H229</f>
        <v>0.0036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3" t="s">
        <v>204</v>
      </c>
      <c r="AT229" s="173" t="s">
        <v>124</v>
      </c>
      <c r="AU229" s="173" t="s">
        <v>129</v>
      </c>
      <c r="AY229" s="3" t="s">
        <v>122</v>
      </c>
      <c r="BE229" s="174" t="n">
        <f aca="false">IF(N229="základní",J229,0)</f>
        <v>0</v>
      </c>
      <c r="BF229" s="174" t="n">
        <f aca="false">IF(N229="snížená",J229,0)</f>
        <v>0</v>
      </c>
      <c r="BG229" s="174" t="n">
        <f aca="false">IF(N229="zákl. přenesená",J229,0)</f>
        <v>0</v>
      </c>
      <c r="BH229" s="174" t="n">
        <f aca="false">IF(N229="sníž. přenesená",J229,0)</f>
        <v>0</v>
      </c>
      <c r="BI229" s="174" t="n">
        <f aca="false">IF(N229="nulová",J229,0)</f>
        <v>0</v>
      </c>
      <c r="BJ229" s="3" t="s">
        <v>129</v>
      </c>
      <c r="BK229" s="174" t="n">
        <f aca="false">ROUND(I229*H229,2)</f>
        <v>0</v>
      </c>
      <c r="BL229" s="3" t="s">
        <v>204</v>
      </c>
      <c r="BM229" s="173" t="s">
        <v>406</v>
      </c>
    </row>
    <row r="230" s="27" customFormat="true" ht="24.15" hidden="false" customHeight="true" outlineLevel="0" collapsed="false">
      <c r="A230" s="22"/>
      <c r="B230" s="161"/>
      <c r="C230" s="162" t="s">
        <v>407</v>
      </c>
      <c r="D230" s="162" t="s">
        <v>124</v>
      </c>
      <c r="E230" s="163" t="s">
        <v>408</v>
      </c>
      <c r="F230" s="164" t="s">
        <v>409</v>
      </c>
      <c r="G230" s="165" t="s">
        <v>249</v>
      </c>
      <c r="H230" s="204"/>
      <c r="I230" s="167"/>
      <c r="J230" s="168" t="n">
        <f aca="false">ROUND(I230*H230,2)</f>
        <v>0</v>
      </c>
      <c r="K230" s="203" t="s">
        <v>162</v>
      </c>
      <c r="L230" s="23"/>
      <c r="M230" s="169"/>
      <c r="N230" s="170" t="s">
        <v>39</v>
      </c>
      <c r="O230" s="60"/>
      <c r="P230" s="171" t="n">
        <f aca="false">O230*H230</f>
        <v>0</v>
      </c>
      <c r="Q230" s="171" t="n">
        <v>0</v>
      </c>
      <c r="R230" s="171" t="n">
        <f aca="false">Q230*H230</f>
        <v>0</v>
      </c>
      <c r="S230" s="171" t="n">
        <v>0</v>
      </c>
      <c r="T230" s="172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3" t="s">
        <v>204</v>
      </c>
      <c r="AT230" s="173" t="s">
        <v>124</v>
      </c>
      <c r="AU230" s="173" t="s">
        <v>129</v>
      </c>
      <c r="AY230" s="3" t="s">
        <v>122</v>
      </c>
      <c r="BE230" s="174" t="n">
        <f aca="false">IF(N230="základní",J230,0)</f>
        <v>0</v>
      </c>
      <c r="BF230" s="174" t="n">
        <f aca="false">IF(N230="snížená",J230,0)</f>
        <v>0</v>
      </c>
      <c r="BG230" s="174" t="n">
        <f aca="false">IF(N230="zákl. přenesená",J230,0)</f>
        <v>0</v>
      </c>
      <c r="BH230" s="174" t="n">
        <f aca="false">IF(N230="sníž. přenesená",J230,0)</f>
        <v>0</v>
      </c>
      <c r="BI230" s="174" t="n">
        <f aca="false">IF(N230="nulová",J230,0)</f>
        <v>0</v>
      </c>
      <c r="BJ230" s="3" t="s">
        <v>129</v>
      </c>
      <c r="BK230" s="174" t="n">
        <f aca="false">ROUND(I230*H230,2)</f>
        <v>0</v>
      </c>
      <c r="BL230" s="3" t="s">
        <v>204</v>
      </c>
      <c r="BM230" s="173" t="s">
        <v>410</v>
      </c>
    </row>
    <row r="231" s="147" customFormat="true" ht="22.8" hidden="false" customHeight="true" outlineLevel="0" collapsed="false">
      <c r="B231" s="148"/>
      <c r="D231" s="149" t="s">
        <v>72</v>
      </c>
      <c r="E231" s="159" t="s">
        <v>411</v>
      </c>
      <c r="F231" s="159" t="s">
        <v>412</v>
      </c>
      <c r="I231" s="151"/>
      <c r="J231" s="160" t="n">
        <f aca="false">BK231</f>
        <v>0</v>
      </c>
      <c r="L231" s="148"/>
      <c r="M231" s="153"/>
      <c r="N231" s="154"/>
      <c r="O231" s="154"/>
      <c r="P231" s="155" t="n">
        <f aca="false">SUM(P232:P234)</f>
        <v>0</v>
      </c>
      <c r="Q231" s="154"/>
      <c r="R231" s="155" t="n">
        <f aca="false">SUM(R232:R234)</f>
        <v>0.0084175</v>
      </c>
      <c r="S231" s="154"/>
      <c r="T231" s="156" t="n">
        <f aca="false">SUM(T232:T234)</f>
        <v>0.07215</v>
      </c>
      <c r="AR231" s="149" t="s">
        <v>129</v>
      </c>
      <c r="AT231" s="157" t="s">
        <v>72</v>
      </c>
      <c r="AU231" s="157" t="s">
        <v>78</v>
      </c>
      <c r="AY231" s="149" t="s">
        <v>122</v>
      </c>
      <c r="BK231" s="158" t="n">
        <f aca="false">SUM(BK232:BK234)</f>
        <v>0</v>
      </c>
    </row>
    <row r="232" s="27" customFormat="true" ht="24.15" hidden="false" customHeight="true" outlineLevel="0" collapsed="false">
      <c r="A232" s="22"/>
      <c r="B232" s="161"/>
      <c r="C232" s="162" t="s">
        <v>413</v>
      </c>
      <c r="D232" s="162" t="s">
        <v>124</v>
      </c>
      <c r="E232" s="163" t="s">
        <v>414</v>
      </c>
      <c r="F232" s="164" t="s">
        <v>415</v>
      </c>
      <c r="G232" s="165" t="s">
        <v>135</v>
      </c>
      <c r="H232" s="166" t="n">
        <v>24.05</v>
      </c>
      <c r="I232" s="167"/>
      <c r="J232" s="168" t="n">
        <f aca="false">ROUND(I232*H232,2)</f>
        <v>0</v>
      </c>
      <c r="K232" s="203" t="s">
        <v>162</v>
      </c>
      <c r="L232" s="23"/>
      <c r="M232" s="169"/>
      <c r="N232" s="170" t="s">
        <v>39</v>
      </c>
      <c r="O232" s="60"/>
      <c r="P232" s="171" t="n">
        <f aca="false">O232*H232</f>
        <v>0</v>
      </c>
      <c r="Q232" s="171" t="n">
        <v>0.00035</v>
      </c>
      <c r="R232" s="171" t="n">
        <f aca="false">Q232*H232</f>
        <v>0.0084175</v>
      </c>
      <c r="S232" s="171" t="n">
        <v>0.003</v>
      </c>
      <c r="T232" s="172" t="n">
        <f aca="false">S232*H232</f>
        <v>0.07215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3" t="s">
        <v>204</v>
      </c>
      <c r="AT232" s="173" t="s">
        <v>124</v>
      </c>
      <c r="AU232" s="173" t="s">
        <v>129</v>
      </c>
      <c r="AY232" s="3" t="s">
        <v>122</v>
      </c>
      <c r="BE232" s="174" t="n">
        <f aca="false">IF(N232="základní",J232,0)</f>
        <v>0</v>
      </c>
      <c r="BF232" s="174" t="n">
        <f aca="false">IF(N232="snížená",J232,0)</f>
        <v>0</v>
      </c>
      <c r="BG232" s="174" t="n">
        <f aca="false">IF(N232="zákl. přenesená",J232,0)</f>
        <v>0</v>
      </c>
      <c r="BH232" s="174" t="n">
        <f aca="false">IF(N232="sníž. přenesená",J232,0)</f>
        <v>0</v>
      </c>
      <c r="BI232" s="174" t="n">
        <f aca="false">IF(N232="nulová",J232,0)</f>
        <v>0</v>
      </c>
      <c r="BJ232" s="3" t="s">
        <v>129</v>
      </c>
      <c r="BK232" s="174" t="n">
        <f aca="false">ROUND(I232*H232,2)</f>
        <v>0</v>
      </c>
      <c r="BL232" s="3" t="s">
        <v>204</v>
      </c>
      <c r="BM232" s="173" t="s">
        <v>416</v>
      </c>
    </row>
    <row r="233" s="175" customFormat="true" ht="12.8" hidden="false" customHeight="false" outlineLevel="0" collapsed="false">
      <c r="B233" s="176"/>
      <c r="D233" s="177" t="s">
        <v>138</v>
      </c>
      <c r="E233" s="178"/>
      <c r="F233" s="179" t="s">
        <v>417</v>
      </c>
      <c r="H233" s="180" t="n">
        <v>24.05</v>
      </c>
      <c r="I233" s="181"/>
      <c r="L233" s="176"/>
      <c r="M233" s="182"/>
      <c r="N233" s="183"/>
      <c r="O233" s="183"/>
      <c r="P233" s="183"/>
      <c r="Q233" s="183"/>
      <c r="R233" s="183"/>
      <c r="S233" s="183"/>
      <c r="T233" s="184"/>
      <c r="AT233" s="178" t="s">
        <v>138</v>
      </c>
      <c r="AU233" s="178" t="s">
        <v>129</v>
      </c>
      <c r="AV233" s="175" t="s">
        <v>129</v>
      </c>
      <c r="AW233" s="175" t="s">
        <v>30</v>
      </c>
      <c r="AX233" s="175" t="s">
        <v>78</v>
      </c>
      <c r="AY233" s="178" t="s">
        <v>122</v>
      </c>
    </row>
    <row r="234" s="27" customFormat="true" ht="24.15" hidden="false" customHeight="true" outlineLevel="0" collapsed="false">
      <c r="A234" s="22"/>
      <c r="B234" s="161"/>
      <c r="C234" s="162" t="s">
        <v>418</v>
      </c>
      <c r="D234" s="162" t="s">
        <v>124</v>
      </c>
      <c r="E234" s="163" t="s">
        <v>419</v>
      </c>
      <c r="F234" s="164" t="s">
        <v>420</v>
      </c>
      <c r="G234" s="165" t="s">
        <v>249</v>
      </c>
      <c r="H234" s="204"/>
      <c r="I234" s="167"/>
      <c r="J234" s="168" t="n">
        <f aca="false">ROUND(I234*H234,2)</f>
        <v>0</v>
      </c>
      <c r="K234" s="203" t="s">
        <v>162</v>
      </c>
      <c r="L234" s="23"/>
      <c r="M234" s="169"/>
      <c r="N234" s="170" t="s">
        <v>39</v>
      </c>
      <c r="O234" s="60"/>
      <c r="P234" s="171" t="n">
        <f aca="false">O234*H234</f>
        <v>0</v>
      </c>
      <c r="Q234" s="171" t="n">
        <v>0</v>
      </c>
      <c r="R234" s="171" t="n">
        <f aca="false">Q234*H234</f>
        <v>0</v>
      </c>
      <c r="S234" s="171" t="n">
        <v>0</v>
      </c>
      <c r="T234" s="172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3" t="s">
        <v>204</v>
      </c>
      <c r="AT234" s="173" t="s">
        <v>124</v>
      </c>
      <c r="AU234" s="173" t="s">
        <v>129</v>
      </c>
      <c r="AY234" s="3" t="s">
        <v>122</v>
      </c>
      <c r="BE234" s="174" t="n">
        <f aca="false">IF(N234="základní",J234,0)</f>
        <v>0</v>
      </c>
      <c r="BF234" s="174" t="n">
        <f aca="false">IF(N234="snížená",J234,0)</f>
        <v>0</v>
      </c>
      <c r="BG234" s="174" t="n">
        <f aca="false">IF(N234="zákl. přenesená",J234,0)</f>
        <v>0</v>
      </c>
      <c r="BH234" s="174" t="n">
        <f aca="false">IF(N234="sníž. přenesená",J234,0)</f>
        <v>0</v>
      </c>
      <c r="BI234" s="174" t="n">
        <f aca="false">IF(N234="nulová",J234,0)</f>
        <v>0</v>
      </c>
      <c r="BJ234" s="3" t="s">
        <v>129</v>
      </c>
      <c r="BK234" s="174" t="n">
        <f aca="false">ROUND(I234*H234,2)</f>
        <v>0</v>
      </c>
      <c r="BL234" s="3" t="s">
        <v>204</v>
      </c>
      <c r="BM234" s="173" t="s">
        <v>421</v>
      </c>
    </row>
    <row r="235" s="147" customFormat="true" ht="22.8" hidden="false" customHeight="true" outlineLevel="0" collapsed="false">
      <c r="B235" s="148"/>
      <c r="D235" s="149" t="s">
        <v>72</v>
      </c>
      <c r="E235" s="159" t="s">
        <v>422</v>
      </c>
      <c r="F235" s="159" t="s">
        <v>423</v>
      </c>
      <c r="I235" s="151"/>
      <c r="J235" s="160" t="n">
        <f aca="false">BK235</f>
        <v>0</v>
      </c>
      <c r="L235" s="148"/>
      <c r="M235" s="153"/>
      <c r="N235" s="154"/>
      <c r="O235" s="154"/>
      <c r="P235" s="155" t="n">
        <f aca="false">SUM(P236:P241)</f>
        <v>0</v>
      </c>
      <c r="Q235" s="154"/>
      <c r="R235" s="155" t="n">
        <f aca="false">SUM(R236:R241)</f>
        <v>0.00262625</v>
      </c>
      <c r="S235" s="154"/>
      <c r="T235" s="156" t="n">
        <f aca="false">SUM(T236:T241)</f>
        <v>0</v>
      </c>
      <c r="AR235" s="149" t="s">
        <v>129</v>
      </c>
      <c r="AT235" s="157" t="s">
        <v>72</v>
      </c>
      <c r="AU235" s="157" t="s">
        <v>78</v>
      </c>
      <c r="AY235" s="149" t="s">
        <v>122</v>
      </c>
      <c r="BK235" s="158" t="n">
        <f aca="false">SUM(BK236:BK241)</f>
        <v>0</v>
      </c>
    </row>
    <row r="236" s="27" customFormat="true" ht="24.15" hidden="false" customHeight="true" outlineLevel="0" collapsed="false">
      <c r="A236" s="22"/>
      <c r="B236" s="161"/>
      <c r="C236" s="162" t="s">
        <v>424</v>
      </c>
      <c r="D236" s="162" t="s">
        <v>124</v>
      </c>
      <c r="E236" s="163" t="s">
        <v>425</v>
      </c>
      <c r="F236" s="164" t="s">
        <v>426</v>
      </c>
      <c r="G236" s="165" t="s">
        <v>135</v>
      </c>
      <c r="H236" s="166" t="n">
        <v>4.775</v>
      </c>
      <c r="I236" s="167"/>
      <c r="J236" s="168" t="n">
        <f aca="false">ROUND(I236*H236,2)</f>
        <v>0</v>
      </c>
      <c r="K236" s="203" t="s">
        <v>162</v>
      </c>
      <c r="L236" s="23"/>
      <c r="M236" s="169"/>
      <c r="N236" s="170" t="s">
        <v>39</v>
      </c>
      <c r="O236" s="60"/>
      <c r="P236" s="171" t="n">
        <f aca="false">O236*H236</f>
        <v>0</v>
      </c>
      <c r="Q236" s="171" t="n">
        <v>8E-005</v>
      </c>
      <c r="R236" s="171" t="n">
        <f aca="false">Q236*H236</f>
        <v>0.000382</v>
      </c>
      <c r="S236" s="171" t="n">
        <v>0</v>
      </c>
      <c r="T236" s="172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3" t="s">
        <v>204</v>
      </c>
      <c r="AT236" s="173" t="s">
        <v>124</v>
      </c>
      <c r="AU236" s="173" t="s">
        <v>129</v>
      </c>
      <c r="AY236" s="3" t="s">
        <v>122</v>
      </c>
      <c r="BE236" s="174" t="n">
        <f aca="false">IF(N236="základní",J236,0)</f>
        <v>0</v>
      </c>
      <c r="BF236" s="174" t="n">
        <f aca="false">IF(N236="snížená",J236,0)</f>
        <v>0</v>
      </c>
      <c r="BG236" s="174" t="n">
        <f aca="false">IF(N236="zákl. přenesená",J236,0)</f>
        <v>0</v>
      </c>
      <c r="BH236" s="174" t="n">
        <f aca="false">IF(N236="sníž. přenesená",J236,0)</f>
        <v>0</v>
      </c>
      <c r="BI236" s="174" t="n">
        <f aca="false">IF(N236="nulová",J236,0)</f>
        <v>0</v>
      </c>
      <c r="BJ236" s="3" t="s">
        <v>129</v>
      </c>
      <c r="BK236" s="174" t="n">
        <f aca="false">ROUND(I236*H236,2)</f>
        <v>0</v>
      </c>
      <c r="BL236" s="3" t="s">
        <v>204</v>
      </c>
      <c r="BM236" s="173" t="s">
        <v>427</v>
      </c>
    </row>
    <row r="237" s="175" customFormat="true" ht="12.8" hidden="false" customHeight="false" outlineLevel="0" collapsed="false">
      <c r="B237" s="176"/>
      <c r="D237" s="177" t="s">
        <v>138</v>
      </c>
      <c r="E237" s="178"/>
      <c r="F237" s="179" t="s">
        <v>428</v>
      </c>
      <c r="H237" s="180" t="n">
        <v>4.775</v>
      </c>
      <c r="I237" s="181"/>
      <c r="L237" s="176"/>
      <c r="M237" s="182"/>
      <c r="N237" s="183"/>
      <c r="O237" s="183"/>
      <c r="P237" s="183"/>
      <c r="Q237" s="183"/>
      <c r="R237" s="183"/>
      <c r="S237" s="183"/>
      <c r="T237" s="184"/>
      <c r="AT237" s="178" t="s">
        <v>138</v>
      </c>
      <c r="AU237" s="178" t="s">
        <v>129</v>
      </c>
      <c r="AV237" s="175" t="s">
        <v>129</v>
      </c>
      <c r="AW237" s="175" t="s">
        <v>30</v>
      </c>
      <c r="AX237" s="175" t="s">
        <v>78</v>
      </c>
      <c r="AY237" s="178" t="s">
        <v>122</v>
      </c>
    </row>
    <row r="238" s="27" customFormat="true" ht="24.15" hidden="false" customHeight="true" outlineLevel="0" collapsed="false">
      <c r="A238" s="22"/>
      <c r="B238" s="161"/>
      <c r="C238" s="162" t="s">
        <v>429</v>
      </c>
      <c r="D238" s="162" t="s">
        <v>124</v>
      </c>
      <c r="E238" s="163" t="s">
        <v>430</v>
      </c>
      <c r="F238" s="164" t="s">
        <v>431</v>
      </c>
      <c r="G238" s="165" t="s">
        <v>135</v>
      </c>
      <c r="H238" s="166" t="n">
        <v>4.775</v>
      </c>
      <c r="I238" s="167"/>
      <c r="J238" s="168" t="n">
        <f aca="false">ROUND(I238*H238,2)</f>
        <v>0</v>
      </c>
      <c r="K238" s="203" t="s">
        <v>162</v>
      </c>
      <c r="L238" s="23"/>
      <c r="M238" s="169"/>
      <c r="N238" s="170" t="s">
        <v>39</v>
      </c>
      <c r="O238" s="60"/>
      <c r="P238" s="171" t="n">
        <f aca="false">O238*H238</f>
        <v>0</v>
      </c>
      <c r="Q238" s="171" t="n">
        <v>6E-005</v>
      </c>
      <c r="R238" s="171" t="n">
        <f aca="false">Q238*H238</f>
        <v>0.0002865</v>
      </c>
      <c r="S238" s="171" t="n">
        <v>0</v>
      </c>
      <c r="T238" s="172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3" t="s">
        <v>204</v>
      </c>
      <c r="AT238" s="173" t="s">
        <v>124</v>
      </c>
      <c r="AU238" s="173" t="s">
        <v>129</v>
      </c>
      <c r="AY238" s="3" t="s">
        <v>122</v>
      </c>
      <c r="BE238" s="174" t="n">
        <f aca="false">IF(N238="základní",J238,0)</f>
        <v>0</v>
      </c>
      <c r="BF238" s="174" t="n">
        <f aca="false">IF(N238="snížená",J238,0)</f>
        <v>0</v>
      </c>
      <c r="BG238" s="174" t="n">
        <f aca="false">IF(N238="zákl. přenesená",J238,0)</f>
        <v>0</v>
      </c>
      <c r="BH238" s="174" t="n">
        <f aca="false">IF(N238="sníž. přenesená",J238,0)</f>
        <v>0</v>
      </c>
      <c r="BI238" s="174" t="n">
        <f aca="false">IF(N238="nulová",J238,0)</f>
        <v>0</v>
      </c>
      <c r="BJ238" s="3" t="s">
        <v>129</v>
      </c>
      <c r="BK238" s="174" t="n">
        <f aca="false">ROUND(I238*H238,2)</f>
        <v>0</v>
      </c>
      <c r="BL238" s="3" t="s">
        <v>204</v>
      </c>
      <c r="BM238" s="173" t="s">
        <v>432</v>
      </c>
    </row>
    <row r="239" s="27" customFormat="true" ht="24.15" hidden="false" customHeight="true" outlineLevel="0" collapsed="false">
      <c r="A239" s="22"/>
      <c r="B239" s="161"/>
      <c r="C239" s="162" t="s">
        <v>433</v>
      </c>
      <c r="D239" s="162" t="s">
        <v>124</v>
      </c>
      <c r="E239" s="163" t="s">
        <v>434</v>
      </c>
      <c r="F239" s="164" t="s">
        <v>435</v>
      </c>
      <c r="G239" s="165" t="s">
        <v>135</v>
      </c>
      <c r="H239" s="166" t="n">
        <v>4.775</v>
      </c>
      <c r="I239" s="167"/>
      <c r="J239" s="168" t="n">
        <f aca="false">ROUND(I239*H239,2)</f>
        <v>0</v>
      </c>
      <c r="K239" s="203" t="s">
        <v>162</v>
      </c>
      <c r="L239" s="23"/>
      <c r="M239" s="169"/>
      <c r="N239" s="170" t="s">
        <v>39</v>
      </c>
      <c r="O239" s="60"/>
      <c r="P239" s="171" t="n">
        <f aca="false">O239*H239</f>
        <v>0</v>
      </c>
      <c r="Q239" s="171" t="n">
        <v>0.00017</v>
      </c>
      <c r="R239" s="171" t="n">
        <f aca="false">Q239*H239</f>
        <v>0.00081175</v>
      </c>
      <c r="S239" s="171" t="n">
        <v>0</v>
      </c>
      <c r="T239" s="172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3" t="s">
        <v>204</v>
      </c>
      <c r="AT239" s="173" t="s">
        <v>124</v>
      </c>
      <c r="AU239" s="173" t="s">
        <v>129</v>
      </c>
      <c r="AY239" s="3" t="s">
        <v>122</v>
      </c>
      <c r="BE239" s="174" t="n">
        <f aca="false">IF(N239="základní",J239,0)</f>
        <v>0</v>
      </c>
      <c r="BF239" s="174" t="n">
        <f aca="false">IF(N239="snížená",J239,0)</f>
        <v>0</v>
      </c>
      <c r="BG239" s="174" t="n">
        <f aca="false">IF(N239="zákl. přenesená",J239,0)</f>
        <v>0</v>
      </c>
      <c r="BH239" s="174" t="n">
        <f aca="false">IF(N239="sníž. přenesená",J239,0)</f>
        <v>0</v>
      </c>
      <c r="BI239" s="174" t="n">
        <f aca="false">IF(N239="nulová",J239,0)</f>
        <v>0</v>
      </c>
      <c r="BJ239" s="3" t="s">
        <v>129</v>
      </c>
      <c r="BK239" s="174" t="n">
        <f aca="false">ROUND(I239*H239,2)</f>
        <v>0</v>
      </c>
      <c r="BL239" s="3" t="s">
        <v>204</v>
      </c>
      <c r="BM239" s="173" t="s">
        <v>436</v>
      </c>
    </row>
    <row r="240" s="27" customFormat="true" ht="24.15" hidden="false" customHeight="true" outlineLevel="0" collapsed="false">
      <c r="A240" s="22"/>
      <c r="B240" s="161"/>
      <c r="C240" s="162" t="s">
        <v>437</v>
      </c>
      <c r="D240" s="162" t="s">
        <v>124</v>
      </c>
      <c r="E240" s="163" t="s">
        <v>438</v>
      </c>
      <c r="F240" s="164" t="s">
        <v>439</v>
      </c>
      <c r="G240" s="165" t="s">
        <v>135</v>
      </c>
      <c r="H240" s="166" t="n">
        <v>4.775</v>
      </c>
      <c r="I240" s="167"/>
      <c r="J240" s="168" t="n">
        <f aca="false">ROUND(I240*H240,2)</f>
        <v>0</v>
      </c>
      <c r="K240" s="203" t="s">
        <v>162</v>
      </c>
      <c r="L240" s="23"/>
      <c r="M240" s="169"/>
      <c r="N240" s="170" t="s">
        <v>39</v>
      </c>
      <c r="O240" s="60"/>
      <c r="P240" s="171" t="n">
        <f aca="false">O240*H240</f>
        <v>0</v>
      </c>
      <c r="Q240" s="171" t="n">
        <v>0.00012</v>
      </c>
      <c r="R240" s="171" t="n">
        <f aca="false">Q240*H240</f>
        <v>0.000573</v>
      </c>
      <c r="S240" s="171" t="n">
        <v>0</v>
      </c>
      <c r="T240" s="172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3" t="s">
        <v>204</v>
      </c>
      <c r="AT240" s="173" t="s">
        <v>124</v>
      </c>
      <c r="AU240" s="173" t="s">
        <v>129</v>
      </c>
      <c r="AY240" s="3" t="s">
        <v>122</v>
      </c>
      <c r="BE240" s="174" t="n">
        <f aca="false">IF(N240="základní",J240,0)</f>
        <v>0</v>
      </c>
      <c r="BF240" s="174" t="n">
        <f aca="false">IF(N240="snížená",J240,0)</f>
        <v>0</v>
      </c>
      <c r="BG240" s="174" t="n">
        <f aca="false">IF(N240="zákl. přenesená",J240,0)</f>
        <v>0</v>
      </c>
      <c r="BH240" s="174" t="n">
        <f aca="false">IF(N240="sníž. přenesená",J240,0)</f>
        <v>0</v>
      </c>
      <c r="BI240" s="174" t="n">
        <f aca="false">IF(N240="nulová",J240,0)</f>
        <v>0</v>
      </c>
      <c r="BJ240" s="3" t="s">
        <v>129</v>
      </c>
      <c r="BK240" s="174" t="n">
        <f aca="false">ROUND(I240*H240,2)</f>
        <v>0</v>
      </c>
      <c r="BL240" s="3" t="s">
        <v>204</v>
      </c>
      <c r="BM240" s="173" t="s">
        <v>440</v>
      </c>
    </row>
    <row r="241" s="27" customFormat="true" ht="24.15" hidden="false" customHeight="true" outlineLevel="0" collapsed="false">
      <c r="A241" s="22"/>
      <c r="B241" s="161"/>
      <c r="C241" s="162" t="s">
        <v>441</v>
      </c>
      <c r="D241" s="162" t="s">
        <v>124</v>
      </c>
      <c r="E241" s="163" t="s">
        <v>442</v>
      </c>
      <c r="F241" s="164" t="s">
        <v>443</v>
      </c>
      <c r="G241" s="165" t="s">
        <v>135</v>
      </c>
      <c r="H241" s="166" t="n">
        <v>4.775</v>
      </c>
      <c r="I241" s="167"/>
      <c r="J241" s="168" t="n">
        <f aca="false">ROUND(I241*H241,2)</f>
        <v>0</v>
      </c>
      <c r="K241" s="203" t="s">
        <v>162</v>
      </c>
      <c r="L241" s="23"/>
      <c r="M241" s="169"/>
      <c r="N241" s="170" t="s">
        <v>39</v>
      </c>
      <c r="O241" s="60"/>
      <c r="P241" s="171" t="n">
        <f aca="false">O241*H241</f>
        <v>0</v>
      </c>
      <c r="Q241" s="171" t="n">
        <v>0.00012</v>
      </c>
      <c r="R241" s="171" t="n">
        <f aca="false">Q241*H241</f>
        <v>0.000573</v>
      </c>
      <c r="S241" s="171" t="n">
        <v>0</v>
      </c>
      <c r="T241" s="172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3" t="s">
        <v>204</v>
      </c>
      <c r="AT241" s="173" t="s">
        <v>124</v>
      </c>
      <c r="AU241" s="173" t="s">
        <v>129</v>
      </c>
      <c r="AY241" s="3" t="s">
        <v>122</v>
      </c>
      <c r="BE241" s="174" t="n">
        <f aca="false">IF(N241="základní",J241,0)</f>
        <v>0</v>
      </c>
      <c r="BF241" s="174" t="n">
        <f aca="false">IF(N241="snížená",J241,0)</f>
        <v>0</v>
      </c>
      <c r="BG241" s="174" t="n">
        <f aca="false">IF(N241="zákl. přenesená",J241,0)</f>
        <v>0</v>
      </c>
      <c r="BH241" s="174" t="n">
        <f aca="false">IF(N241="sníž. přenesená",J241,0)</f>
        <v>0</v>
      </c>
      <c r="BI241" s="174" t="n">
        <f aca="false">IF(N241="nulová",J241,0)</f>
        <v>0</v>
      </c>
      <c r="BJ241" s="3" t="s">
        <v>129</v>
      </c>
      <c r="BK241" s="174" t="n">
        <f aca="false">ROUND(I241*H241,2)</f>
        <v>0</v>
      </c>
      <c r="BL241" s="3" t="s">
        <v>204</v>
      </c>
      <c r="BM241" s="173" t="s">
        <v>444</v>
      </c>
    </row>
    <row r="242" s="147" customFormat="true" ht="22.8" hidden="false" customHeight="true" outlineLevel="0" collapsed="false">
      <c r="B242" s="148"/>
      <c r="D242" s="149" t="s">
        <v>72</v>
      </c>
      <c r="E242" s="159" t="s">
        <v>445</v>
      </c>
      <c r="F242" s="159" t="s">
        <v>446</v>
      </c>
      <c r="I242" s="151"/>
      <c r="J242" s="160" t="n">
        <f aca="false">BK242</f>
        <v>0</v>
      </c>
      <c r="L242" s="148"/>
      <c r="M242" s="153"/>
      <c r="N242" s="154"/>
      <c r="O242" s="154"/>
      <c r="P242" s="155" t="n">
        <f aca="false">SUM(P243:P250)</f>
        <v>0</v>
      </c>
      <c r="Q242" s="154"/>
      <c r="R242" s="155" t="n">
        <f aca="false">SUM(R243:R250)</f>
        <v>0.19293163</v>
      </c>
      <c r="S242" s="154"/>
      <c r="T242" s="156" t="n">
        <f aca="false">SUM(T243:T250)</f>
        <v>0.03995497</v>
      </c>
      <c r="AR242" s="149" t="s">
        <v>129</v>
      </c>
      <c r="AT242" s="157" t="s">
        <v>72</v>
      </c>
      <c r="AU242" s="157" t="s">
        <v>78</v>
      </c>
      <c r="AY242" s="149" t="s">
        <v>122</v>
      </c>
      <c r="BK242" s="158" t="n">
        <f aca="false">SUM(BK243:BK250)</f>
        <v>0</v>
      </c>
    </row>
    <row r="243" s="27" customFormat="true" ht="16.5" hidden="false" customHeight="true" outlineLevel="0" collapsed="false">
      <c r="A243" s="22"/>
      <c r="B243" s="161"/>
      <c r="C243" s="162" t="s">
        <v>447</v>
      </c>
      <c r="D243" s="162" t="s">
        <v>124</v>
      </c>
      <c r="E243" s="163" t="s">
        <v>448</v>
      </c>
      <c r="F243" s="164" t="s">
        <v>449</v>
      </c>
      <c r="G243" s="165" t="s">
        <v>135</v>
      </c>
      <c r="H243" s="166" t="n">
        <v>128.887</v>
      </c>
      <c r="I243" s="167"/>
      <c r="J243" s="168" t="n">
        <f aca="false">ROUND(I243*H243,2)</f>
        <v>0</v>
      </c>
      <c r="K243" s="203" t="s">
        <v>162</v>
      </c>
      <c r="L243" s="23"/>
      <c r="M243" s="169"/>
      <c r="N243" s="170" t="s">
        <v>39</v>
      </c>
      <c r="O243" s="60"/>
      <c r="P243" s="171" t="n">
        <f aca="false">O243*H243</f>
        <v>0</v>
      </c>
      <c r="Q243" s="171" t="n">
        <v>0.001</v>
      </c>
      <c r="R243" s="171" t="n">
        <f aca="false">Q243*H243</f>
        <v>0.128887</v>
      </c>
      <c r="S243" s="171" t="n">
        <v>0.00031</v>
      </c>
      <c r="T243" s="172" t="n">
        <f aca="false">S243*H243</f>
        <v>0.03995497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3" t="s">
        <v>204</v>
      </c>
      <c r="AT243" s="173" t="s">
        <v>124</v>
      </c>
      <c r="AU243" s="173" t="s">
        <v>129</v>
      </c>
      <c r="AY243" s="3" t="s">
        <v>122</v>
      </c>
      <c r="BE243" s="174" t="n">
        <f aca="false">IF(N243="základní",J243,0)</f>
        <v>0</v>
      </c>
      <c r="BF243" s="174" t="n">
        <f aca="false">IF(N243="snížená",J243,0)</f>
        <v>0</v>
      </c>
      <c r="BG243" s="174" t="n">
        <f aca="false">IF(N243="zákl. přenesená",J243,0)</f>
        <v>0</v>
      </c>
      <c r="BH243" s="174" t="n">
        <f aca="false">IF(N243="sníž. přenesená",J243,0)</f>
        <v>0</v>
      </c>
      <c r="BI243" s="174" t="n">
        <f aca="false">IF(N243="nulová",J243,0)</f>
        <v>0</v>
      </c>
      <c r="BJ243" s="3" t="s">
        <v>129</v>
      </c>
      <c r="BK243" s="174" t="n">
        <f aca="false">ROUND(I243*H243,2)</f>
        <v>0</v>
      </c>
      <c r="BL243" s="3" t="s">
        <v>204</v>
      </c>
      <c r="BM243" s="173" t="s">
        <v>450</v>
      </c>
    </row>
    <row r="244" s="175" customFormat="true" ht="12.8" hidden="false" customHeight="false" outlineLevel="0" collapsed="false">
      <c r="B244" s="176"/>
      <c r="D244" s="177" t="s">
        <v>138</v>
      </c>
      <c r="E244" s="178"/>
      <c r="F244" s="179" t="s">
        <v>451</v>
      </c>
      <c r="H244" s="180" t="n">
        <v>128.887</v>
      </c>
      <c r="I244" s="181"/>
      <c r="L244" s="176"/>
      <c r="M244" s="182"/>
      <c r="N244" s="183"/>
      <c r="O244" s="183"/>
      <c r="P244" s="183"/>
      <c r="Q244" s="183"/>
      <c r="R244" s="183"/>
      <c r="S244" s="183"/>
      <c r="T244" s="184"/>
      <c r="AT244" s="178" t="s">
        <v>138</v>
      </c>
      <c r="AU244" s="178" t="s">
        <v>129</v>
      </c>
      <c r="AV244" s="175" t="s">
        <v>129</v>
      </c>
      <c r="AW244" s="175" t="s">
        <v>30</v>
      </c>
      <c r="AX244" s="175" t="s">
        <v>78</v>
      </c>
      <c r="AY244" s="178" t="s">
        <v>122</v>
      </c>
    </row>
    <row r="245" s="27" customFormat="true" ht="24.15" hidden="false" customHeight="true" outlineLevel="0" collapsed="false">
      <c r="A245" s="22"/>
      <c r="B245" s="161"/>
      <c r="C245" s="162" t="s">
        <v>452</v>
      </c>
      <c r="D245" s="162" t="s">
        <v>124</v>
      </c>
      <c r="E245" s="163" t="s">
        <v>453</v>
      </c>
      <c r="F245" s="164" t="s">
        <v>454</v>
      </c>
      <c r="G245" s="165" t="s">
        <v>135</v>
      </c>
      <c r="H245" s="166" t="n">
        <v>128.887</v>
      </c>
      <c r="I245" s="167"/>
      <c r="J245" s="168" t="n">
        <f aca="false">ROUND(I245*H245,2)</f>
        <v>0</v>
      </c>
      <c r="K245" s="203" t="s">
        <v>162</v>
      </c>
      <c r="L245" s="23"/>
      <c r="M245" s="169"/>
      <c r="N245" s="170" t="s">
        <v>39</v>
      </c>
      <c r="O245" s="60"/>
      <c r="P245" s="171" t="n">
        <f aca="false">O245*H245</f>
        <v>0</v>
      </c>
      <c r="Q245" s="171" t="n">
        <v>0</v>
      </c>
      <c r="R245" s="171" t="n">
        <f aca="false">Q245*H245</f>
        <v>0</v>
      </c>
      <c r="S245" s="171" t="n">
        <v>0</v>
      </c>
      <c r="T245" s="172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3" t="s">
        <v>204</v>
      </c>
      <c r="AT245" s="173" t="s">
        <v>124</v>
      </c>
      <c r="AU245" s="173" t="s">
        <v>129</v>
      </c>
      <c r="AY245" s="3" t="s">
        <v>122</v>
      </c>
      <c r="BE245" s="174" t="n">
        <f aca="false">IF(N245="základní",J245,0)</f>
        <v>0</v>
      </c>
      <c r="BF245" s="174" t="n">
        <f aca="false">IF(N245="snížená",J245,0)</f>
        <v>0</v>
      </c>
      <c r="BG245" s="174" t="n">
        <f aca="false">IF(N245="zákl. přenesená",J245,0)</f>
        <v>0</v>
      </c>
      <c r="BH245" s="174" t="n">
        <f aca="false">IF(N245="sníž. přenesená",J245,0)</f>
        <v>0</v>
      </c>
      <c r="BI245" s="174" t="n">
        <f aca="false">IF(N245="nulová",J245,0)</f>
        <v>0</v>
      </c>
      <c r="BJ245" s="3" t="s">
        <v>129</v>
      </c>
      <c r="BK245" s="174" t="n">
        <f aca="false">ROUND(I245*H245,2)</f>
        <v>0</v>
      </c>
      <c r="BL245" s="3" t="s">
        <v>204</v>
      </c>
      <c r="BM245" s="173" t="s">
        <v>455</v>
      </c>
    </row>
    <row r="246" s="27" customFormat="true" ht="24.15" hidden="false" customHeight="true" outlineLevel="0" collapsed="false">
      <c r="A246" s="22"/>
      <c r="B246" s="161"/>
      <c r="C246" s="162" t="s">
        <v>456</v>
      </c>
      <c r="D246" s="162" t="s">
        <v>124</v>
      </c>
      <c r="E246" s="163" t="s">
        <v>457</v>
      </c>
      <c r="F246" s="164" t="s">
        <v>458</v>
      </c>
      <c r="G246" s="165" t="s">
        <v>135</v>
      </c>
      <c r="H246" s="166" t="n">
        <v>3</v>
      </c>
      <c r="I246" s="167"/>
      <c r="J246" s="168" t="n">
        <f aca="false">ROUND(I246*H246,2)</f>
        <v>0</v>
      </c>
      <c r="K246" s="203" t="s">
        <v>162</v>
      </c>
      <c r="L246" s="23"/>
      <c r="M246" s="169"/>
      <c r="N246" s="170" t="s">
        <v>39</v>
      </c>
      <c r="O246" s="60"/>
      <c r="P246" s="171" t="n">
        <f aca="false">O246*H246</f>
        <v>0</v>
      </c>
      <c r="Q246" s="171" t="n">
        <v>0.00025</v>
      </c>
      <c r="R246" s="171" t="n">
        <f aca="false">Q246*H246</f>
        <v>0.00075</v>
      </c>
      <c r="S246" s="171" t="n">
        <v>0</v>
      </c>
      <c r="T246" s="172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3" t="s">
        <v>204</v>
      </c>
      <c r="AT246" s="173" t="s">
        <v>124</v>
      </c>
      <c r="AU246" s="173" t="s">
        <v>129</v>
      </c>
      <c r="AY246" s="3" t="s">
        <v>122</v>
      </c>
      <c r="BE246" s="174" t="n">
        <f aca="false">IF(N246="základní",J246,0)</f>
        <v>0</v>
      </c>
      <c r="BF246" s="174" t="n">
        <f aca="false">IF(N246="snížená",J246,0)</f>
        <v>0</v>
      </c>
      <c r="BG246" s="174" t="n">
        <f aca="false">IF(N246="zákl. přenesená",J246,0)</f>
        <v>0</v>
      </c>
      <c r="BH246" s="174" t="n">
        <f aca="false">IF(N246="sníž. přenesená",J246,0)</f>
        <v>0</v>
      </c>
      <c r="BI246" s="174" t="n">
        <f aca="false">IF(N246="nulová",J246,0)</f>
        <v>0</v>
      </c>
      <c r="BJ246" s="3" t="s">
        <v>129</v>
      </c>
      <c r="BK246" s="174" t="n">
        <f aca="false">ROUND(I246*H246,2)</f>
        <v>0</v>
      </c>
      <c r="BL246" s="3" t="s">
        <v>204</v>
      </c>
      <c r="BM246" s="173" t="s">
        <v>459</v>
      </c>
    </row>
    <row r="247" s="27" customFormat="true" ht="24.15" hidden="false" customHeight="true" outlineLevel="0" collapsed="false">
      <c r="A247" s="22"/>
      <c r="B247" s="161"/>
      <c r="C247" s="162" t="s">
        <v>460</v>
      </c>
      <c r="D247" s="162" t="s">
        <v>124</v>
      </c>
      <c r="E247" s="163" t="s">
        <v>461</v>
      </c>
      <c r="F247" s="164" t="s">
        <v>462</v>
      </c>
      <c r="G247" s="165" t="s">
        <v>135</v>
      </c>
      <c r="H247" s="166" t="n">
        <v>128.887</v>
      </c>
      <c r="I247" s="167"/>
      <c r="J247" s="168" t="n">
        <f aca="false">ROUND(I247*H247,2)</f>
        <v>0</v>
      </c>
      <c r="K247" s="203" t="s">
        <v>162</v>
      </c>
      <c r="L247" s="23"/>
      <c r="M247" s="169"/>
      <c r="N247" s="170" t="s">
        <v>39</v>
      </c>
      <c r="O247" s="60"/>
      <c r="P247" s="171" t="n">
        <f aca="false">O247*H247</f>
        <v>0</v>
      </c>
      <c r="Q247" s="171" t="n">
        <v>0.0002</v>
      </c>
      <c r="R247" s="171" t="n">
        <f aca="false">Q247*H247</f>
        <v>0.0257774</v>
      </c>
      <c r="S247" s="171" t="n">
        <v>0</v>
      </c>
      <c r="T247" s="172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3" t="s">
        <v>204</v>
      </c>
      <c r="AT247" s="173" t="s">
        <v>124</v>
      </c>
      <c r="AU247" s="173" t="s">
        <v>129</v>
      </c>
      <c r="AY247" s="3" t="s">
        <v>122</v>
      </c>
      <c r="BE247" s="174" t="n">
        <f aca="false">IF(N247="základní",J247,0)</f>
        <v>0</v>
      </c>
      <c r="BF247" s="174" t="n">
        <f aca="false">IF(N247="snížená",J247,0)</f>
        <v>0</v>
      </c>
      <c r="BG247" s="174" t="n">
        <f aca="false">IF(N247="zákl. přenesená",J247,0)</f>
        <v>0</v>
      </c>
      <c r="BH247" s="174" t="n">
        <f aca="false">IF(N247="sníž. přenesená",J247,0)</f>
        <v>0</v>
      </c>
      <c r="BI247" s="174" t="n">
        <f aca="false">IF(N247="nulová",J247,0)</f>
        <v>0</v>
      </c>
      <c r="BJ247" s="3" t="s">
        <v>129</v>
      </c>
      <c r="BK247" s="174" t="n">
        <f aca="false">ROUND(I247*H247,2)</f>
        <v>0</v>
      </c>
      <c r="BL247" s="3" t="s">
        <v>204</v>
      </c>
      <c r="BM247" s="173" t="s">
        <v>463</v>
      </c>
    </row>
    <row r="248" s="27" customFormat="true" ht="24.15" hidden="false" customHeight="true" outlineLevel="0" collapsed="false">
      <c r="A248" s="22"/>
      <c r="B248" s="161"/>
      <c r="C248" s="162" t="s">
        <v>464</v>
      </c>
      <c r="D248" s="162" t="s">
        <v>124</v>
      </c>
      <c r="E248" s="163" t="s">
        <v>465</v>
      </c>
      <c r="F248" s="164" t="s">
        <v>466</v>
      </c>
      <c r="G248" s="165" t="s">
        <v>135</v>
      </c>
      <c r="H248" s="166" t="n">
        <v>128.887</v>
      </c>
      <c r="I248" s="167"/>
      <c r="J248" s="168" t="n">
        <f aca="false">ROUND(I248*H248,2)</f>
        <v>0</v>
      </c>
      <c r="K248" s="203" t="s">
        <v>162</v>
      </c>
      <c r="L248" s="23"/>
      <c r="M248" s="169"/>
      <c r="N248" s="170" t="s">
        <v>39</v>
      </c>
      <c r="O248" s="60"/>
      <c r="P248" s="171" t="n">
        <f aca="false">O248*H248</f>
        <v>0</v>
      </c>
      <c r="Q248" s="171" t="n">
        <v>0.00029</v>
      </c>
      <c r="R248" s="171" t="n">
        <f aca="false">Q248*H248</f>
        <v>0.03737723</v>
      </c>
      <c r="S248" s="171" t="n">
        <v>0</v>
      </c>
      <c r="T248" s="172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3" t="s">
        <v>204</v>
      </c>
      <c r="AT248" s="173" t="s">
        <v>124</v>
      </c>
      <c r="AU248" s="173" t="s">
        <v>129</v>
      </c>
      <c r="AY248" s="3" t="s">
        <v>122</v>
      </c>
      <c r="BE248" s="174" t="n">
        <f aca="false">IF(N248="základní",J248,0)</f>
        <v>0</v>
      </c>
      <c r="BF248" s="174" t="n">
        <f aca="false">IF(N248="snížená",J248,0)</f>
        <v>0</v>
      </c>
      <c r="BG248" s="174" t="n">
        <f aca="false">IF(N248="zákl. přenesená",J248,0)</f>
        <v>0</v>
      </c>
      <c r="BH248" s="174" t="n">
        <f aca="false">IF(N248="sníž. přenesená",J248,0)</f>
        <v>0</v>
      </c>
      <c r="BI248" s="174" t="n">
        <f aca="false">IF(N248="nulová",J248,0)</f>
        <v>0</v>
      </c>
      <c r="BJ248" s="3" t="s">
        <v>129</v>
      </c>
      <c r="BK248" s="174" t="n">
        <f aca="false">ROUND(I248*H248,2)</f>
        <v>0</v>
      </c>
      <c r="BL248" s="3" t="s">
        <v>204</v>
      </c>
      <c r="BM248" s="173" t="s">
        <v>467</v>
      </c>
    </row>
    <row r="249" s="27" customFormat="true" ht="16.5" hidden="false" customHeight="true" outlineLevel="0" collapsed="false">
      <c r="A249" s="22"/>
      <c r="B249" s="161"/>
      <c r="C249" s="162" t="s">
        <v>468</v>
      </c>
      <c r="D249" s="162" t="s">
        <v>124</v>
      </c>
      <c r="E249" s="163" t="s">
        <v>469</v>
      </c>
      <c r="F249" s="164" t="s">
        <v>470</v>
      </c>
      <c r="G249" s="165" t="s">
        <v>135</v>
      </c>
      <c r="H249" s="166" t="n">
        <v>0.5</v>
      </c>
      <c r="I249" s="167"/>
      <c r="J249" s="168" t="n">
        <f aca="false">ROUND(I249*H249,2)</f>
        <v>0</v>
      </c>
      <c r="K249" s="203" t="s">
        <v>162</v>
      </c>
      <c r="L249" s="23"/>
      <c r="M249" s="169"/>
      <c r="N249" s="170" t="s">
        <v>39</v>
      </c>
      <c r="O249" s="60"/>
      <c r="P249" s="171" t="n">
        <f aca="false">O249*H249</f>
        <v>0</v>
      </c>
      <c r="Q249" s="171" t="n">
        <v>0.00028</v>
      </c>
      <c r="R249" s="171" t="n">
        <f aca="false">Q249*H249</f>
        <v>0.00014</v>
      </c>
      <c r="S249" s="171" t="n">
        <v>0</v>
      </c>
      <c r="T249" s="172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3" t="s">
        <v>204</v>
      </c>
      <c r="AT249" s="173" t="s">
        <v>124</v>
      </c>
      <c r="AU249" s="173" t="s">
        <v>129</v>
      </c>
      <c r="AY249" s="3" t="s">
        <v>122</v>
      </c>
      <c r="BE249" s="174" t="n">
        <f aca="false">IF(N249="základní",J249,0)</f>
        <v>0</v>
      </c>
      <c r="BF249" s="174" t="n">
        <f aca="false">IF(N249="snížená",J249,0)</f>
        <v>0</v>
      </c>
      <c r="BG249" s="174" t="n">
        <f aca="false">IF(N249="zákl. přenesená",J249,0)</f>
        <v>0</v>
      </c>
      <c r="BH249" s="174" t="n">
        <f aca="false">IF(N249="sníž. přenesená",J249,0)</f>
        <v>0</v>
      </c>
      <c r="BI249" s="174" t="n">
        <f aca="false">IF(N249="nulová",J249,0)</f>
        <v>0</v>
      </c>
      <c r="BJ249" s="3" t="s">
        <v>129</v>
      </c>
      <c r="BK249" s="174" t="n">
        <f aca="false">ROUND(I249*H249,2)</f>
        <v>0</v>
      </c>
      <c r="BL249" s="3" t="s">
        <v>204</v>
      </c>
      <c r="BM249" s="173" t="s">
        <v>471</v>
      </c>
    </row>
    <row r="250" s="175" customFormat="true" ht="12.8" hidden="false" customHeight="false" outlineLevel="0" collapsed="false">
      <c r="B250" s="176"/>
      <c r="D250" s="177" t="s">
        <v>138</v>
      </c>
      <c r="E250" s="178"/>
      <c r="F250" s="179" t="s">
        <v>472</v>
      </c>
      <c r="H250" s="180" t="n">
        <v>0.5</v>
      </c>
      <c r="I250" s="181"/>
      <c r="L250" s="176"/>
      <c r="M250" s="182"/>
      <c r="N250" s="183"/>
      <c r="O250" s="183"/>
      <c r="P250" s="183"/>
      <c r="Q250" s="183"/>
      <c r="R250" s="183"/>
      <c r="S250" s="183"/>
      <c r="T250" s="184"/>
      <c r="AT250" s="178" t="s">
        <v>138</v>
      </c>
      <c r="AU250" s="178" t="s">
        <v>129</v>
      </c>
      <c r="AV250" s="175" t="s">
        <v>129</v>
      </c>
      <c r="AW250" s="175" t="s">
        <v>30</v>
      </c>
      <c r="AX250" s="175" t="s">
        <v>78</v>
      </c>
      <c r="AY250" s="178" t="s">
        <v>122</v>
      </c>
    </row>
    <row r="251" s="147" customFormat="true" ht="25.9" hidden="false" customHeight="true" outlineLevel="0" collapsed="false">
      <c r="B251" s="148"/>
      <c r="D251" s="149" t="s">
        <v>72</v>
      </c>
      <c r="E251" s="150" t="s">
        <v>473</v>
      </c>
      <c r="F251" s="150" t="s">
        <v>474</v>
      </c>
      <c r="I251" s="151"/>
      <c r="J251" s="152" t="n">
        <f aca="false">BK251</f>
        <v>0</v>
      </c>
      <c r="L251" s="148"/>
      <c r="M251" s="153"/>
      <c r="N251" s="154"/>
      <c r="O251" s="154"/>
      <c r="P251" s="155" t="n">
        <f aca="false">SUM(P252:P258)</f>
        <v>0</v>
      </c>
      <c r="Q251" s="154"/>
      <c r="R251" s="155" t="n">
        <f aca="false">SUM(R252:R258)</f>
        <v>0</v>
      </c>
      <c r="S251" s="154"/>
      <c r="T251" s="156" t="n">
        <f aca="false">SUM(T252:T258)</f>
        <v>0</v>
      </c>
      <c r="AR251" s="149" t="s">
        <v>128</v>
      </c>
      <c r="AT251" s="157" t="s">
        <v>72</v>
      </c>
      <c r="AU251" s="157" t="s">
        <v>73</v>
      </c>
      <c r="AY251" s="149" t="s">
        <v>122</v>
      </c>
      <c r="BK251" s="158" t="n">
        <f aca="false">SUM(BK252:BK258)</f>
        <v>0</v>
      </c>
    </row>
    <row r="252" s="27" customFormat="true" ht="16.5" hidden="false" customHeight="true" outlineLevel="0" collapsed="false">
      <c r="A252" s="22"/>
      <c r="B252" s="161"/>
      <c r="C252" s="162" t="s">
        <v>475</v>
      </c>
      <c r="D252" s="162" t="s">
        <v>124</v>
      </c>
      <c r="E252" s="163" t="s">
        <v>476</v>
      </c>
      <c r="F252" s="164" t="s">
        <v>477</v>
      </c>
      <c r="G252" s="165" t="s">
        <v>186</v>
      </c>
      <c r="H252" s="166" t="n">
        <v>6</v>
      </c>
      <c r="I252" s="167"/>
      <c r="J252" s="168" t="n">
        <f aca="false">ROUND(I252*H252,2)</f>
        <v>0</v>
      </c>
      <c r="K252" s="203" t="s">
        <v>162</v>
      </c>
      <c r="L252" s="23"/>
      <c r="M252" s="169"/>
      <c r="N252" s="170" t="s">
        <v>39</v>
      </c>
      <c r="O252" s="60"/>
      <c r="P252" s="171" t="n">
        <f aca="false">O252*H252</f>
        <v>0</v>
      </c>
      <c r="Q252" s="171" t="n">
        <v>0</v>
      </c>
      <c r="R252" s="171" t="n">
        <f aca="false">Q252*H252</f>
        <v>0</v>
      </c>
      <c r="S252" s="171" t="n">
        <v>0</v>
      </c>
      <c r="T252" s="172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3" t="s">
        <v>478</v>
      </c>
      <c r="AT252" s="173" t="s">
        <v>124</v>
      </c>
      <c r="AU252" s="173" t="s">
        <v>78</v>
      </c>
      <c r="AY252" s="3" t="s">
        <v>122</v>
      </c>
      <c r="BE252" s="174" t="n">
        <f aca="false">IF(N252="základní",J252,0)</f>
        <v>0</v>
      </c>
      <c r="BF252" s="174" t="n">
        <f aca="false">IF(N252="snížená",J252,0)</f>
        <v>0</v>
      </c>
      <c r="BG252" s="174" t="n">
        <f aca="false">IF(N252="zákl. přenesená",J252,0)</f>
        <v>0</v>
      </c>
      <c r="BH252" s="174" t="n">
        <f aca="false">IF(N252="sníž. přenesená",J252,0)</f>
        <v>0</v>
      </c>
      <c r="BI252" s="174" t="n">
        <f aca="false">IF(N252="nulová",J252,0)</f>
        <v>0</v>
      </c>
      <c r="BJ252" s="3" t="s">
        <v>129</v>
      </c>
      <c r="BK252" s="174" t="n">
        <f aca="false">ROUND(I252*H252,2)</f>
        <v>0</v>
      </c>
      <c r="BL252" s="3" t="s">
        <v>478</v>
      </c>
      <c r="BM252" s="173" t="s">
        <v>479</v>
      </c>
    </row>
    <row r="253" s="175" customFormat="true" ht="12.8" hidden="false" customHeight="false" outlineLevel="0" collapsed="false">
      <c r="B253" s="176"/>
      <c r="D253" s="177" t="s">
        <v>138</v>
      </c>
      <c r="E253" s="178"/>
      <c r="F253" s="179" t="s">
        <v>480</v>
      </c>
      <c r="H253" s="180" t="n">
        <v>2</v>
      </c>
      <c r="I253" s="181"/>
      <c r="L253" s="176"/>
      <c r="M253" s="182"/>
      <c r="N253" s="183"/>
      <c r="O253" s="183"/>
      <c r="P253" s="183"/>
      <c r="Q253" s="183"/>
      <c r="R253" s="183"/>
      <c r="S253" s="183"/>
      <c r="T253" s="184"/>
      <c r="AT253" s="178" t="s">
        <v>138</v>
      </c>
      <c r="AU253" s="178" t="s">
        <v>78</v>
      </c>
      <c r="AV253" s="175" t="s">
        <v>129</v>
      </c>
      <c r="AW253" s="175" t="s">
        <v>30</v>
      </c>
      <c r="AX253" s="175" t="s">
        <v>73</v>
      </c>
      <c r="AY253" s="178" t="s">
        <v>122</v>
      </c>
    </row>
    <row r="254" s="175" customFormat="true" ht="12.8" hidden="false" customHeight="false" outlineLevel="0" collapsed="false">
      <c r="B254" s="176"/>
      <c r="D254" s="177" t="s">
        <v>138</v>
      </c>
      <c r="E254" s="178"/>
      <c r="F254" s="179" t="s">
        <v>481</v>
      </c>
      <c r="H254" s="180" t="n">
        <v>4</v>
      </c>
      <c r="I254" s="181"/>
      <c r="L254" s="176"/>
      <c r="M254" s="182"/>
      <c r="N254" s="183"/>
      <c r="O254" s="183"/>
      <c r="P254" s="183"/>
      <c r="Q254" s="183"/>
      <c r="R254" s="183"/>
      <c r="S254" s="183"/>
      <c r="T254" s="184"/>
      <c r="AT254" s="178" t="s">
        <v>138</v>
      </c>
      <c r="AU254" s="178" t="s">
        <v>78</v>
      </c>
      <c r="AV254" s="175" t="s">
        <v>129</v>
      </c>
      <c r="AW254" s="175" t="s">
        <v>30</v>
      </c>
      <c r="AX254" s="175" t="s">
        <v>73</v>
      </c>
      <c r="AY254" s="178" t="s">
        <v>122</v>
      </c>
    </row>
    <row r="255" s="194" customFormat="true" ht="12.8" hidden="false" customHeight="false" outlineLevel="0" collapsed="false">
      <c r="B255" s="195"/>
      <c r="D255" s="177" t="s">
        <v>138</v>
      </c>
      <c r="E255" s="196"/>
      <c r="F255" s="197" t="s">
        <v>159</v>
      </c>
      <c r="H255" s="198" t="n">
        <v>6</v>
      </c>
      <c r="I255" s="199"/>
      <c r="L255" s="195"/>
      <c r="M255" s="200"/>
      <c r="N255" s="201"/>
      <c r="O255" s="201"/>
      <c r="P255" s="201"/>
      <c r="Q255" s="201"/>
      <c r="R255" s="201"/>
      <c r="S255" s="201"/>
      <c r="T255" s="202"/>
      <c r="AT255" s="196" t="s">
        <v>138</v>
      </c>
      <c r="AU255" s="196" t="s">
        <v>78</v>
      </c>
      <c r="AV255" s="194" t="s">
        <v>128</v>
      </c>
      <c r="AW255" s="194" t="s">
        <v>30</v>
      </c>
      <c r="AX255" s="194" t="s">
        <v>78</v>
      </c>
      <c r="AY255" s="196" t="s">
        <v>122</v>
      </c>
    </row>
    <row r="256" s="27" customFormat="true" ht="16.5" hidden="false" customHeight="true" outlineLevel="0" collapsed="false">
      <c r="A256" s="22"/>
      <c r="B256" s="161"/>
      <c r="C256" s="162" t="s">
        <v>482</v>
      </c>
      <c r="D256" s="162" t="s">
        <v>124</v>
      </c>
      <c r="E256" s="163" t="s">
        <v>483</v>
      </c>
      <c r="F256" s="164" t="s">
        <v>484</v>
      </c>
      <c r="G256" s="165" t="s">
        <v>186</v>
      </c>
      <c r="H256" s="166" t="n">
        <v>5</v>
      </c>
      <c r="I256" s="167"/>
      <c r="J256" s="168" t="n">
        <f aca="false">ROUND(I256*H256,2)</f>
        <v>0</v>
      </c>
      <c r="K256" s="203" t="s">
        <v>162</v>
      </c>
      <c r="L256" s="23"/>
      <c r="M256" s="169"/>
      <c r="N256" s="170" t="s">
        <v>39</v>
      </c>
      <c r="O256" s="60"/>
      <c r="P256" s="171" t="n">
        <f aca="false">O256*H256</f>
        <v>0</v>
      </c>
      <c r="Q256" s="171" t="n">
        <v>0</v>
      </c>
      <c r="R256" s="171" t="n">
        <f aca="false">Q256*H256</f>
        <v>0</v>
      </c>
      <c r="S256" s="171" t="n">
        <v>0</v>
      </c>
      <c r="T256" s="172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3" t="s">
        <v>478</v>
      </c>
      <c r="AT256" s="173" t="s">
        <v>124</v>
      </c>
      <c r="AU256" s="173" t="s">
        <v>78</v>
      </c>
      <c r="AY256" s="3" t="s">
        <v>122</v>
      </c>
      <c r="BE256" s="174" t="n">
        <f aca="false">IF(N256="základní",J256,0)</f>
        <v>0</v>
      </c>
      <c r="BF256" s="174" t="n">
        <f aca="false">IF(N256="snížená",J256,0)</f>
        <v>0</v>
      </c>
      <c r="BG256" s="174" t="n">
        <f aca="false">IF(N256="zákl. přenesená",J256,0)</f>
        <v>0</v>
      </c>
      <c r="BH256" s="174" t="n">
        <f aca="false">IF(N256="sníž. přenesená",J256,0)</f>
        <v>0</v>
      </c>
      <c r="BI256" s="174" t="n">
        <f aca="false">IF(N256="nulová",J256,0)</f>
        <v>0</v>
      </c>
      <c r="BJ256" s="3" t="s">
        <v>129</v>
      </c>
      <c r="BK256" s="174" t="n">
        <f aca="false">ROUND(I256*H256,2)</f>
        <v>0</v>
      </c>
      <c r="BL256" s="3" t="s">
        <v>478</v>
      </c>
      <c r="BM256" s="173" t="s">
        <v>485</v>
      </c>
    </row>
    <row r="257" s="175" customFormat="true" ht="12.8" hidden="false" customHeight="false" outlineLevel="0" collapsed="false">
      <c r="B257" s="176"/>
      <c r="D257" s="177" t="s">
        <v>138</v>
      </c>
      <c r="E257" s="178"/>
      <c r="F257" s="179" t="s">
        <v>486</v>
      </c>
      <c r="H257" s="180" t="n">
        <v>5</v>
      </c>
      <c r="I257" s="181"/>
      <c r="L257" s="176"/>
      <c r="M257" s="182"/>
      <c r="N257" s="183"/>
      <c r="O257" s="183"/>
      <c r="P257" s="183"/>
      <c r="Q257" s="183"/>
      <c r="R257" s="183"/>
      <c r="S257" s="183"/>
      <c r="T257" s="184"/>
      <c r="AT257" s="178" t="s">
        <v>138</v>
      </c>
      <c r="AU257" s="178" t="s">
        <v>78</v>
      </c>
      <c r="AV257" s="175" t="s">
        <v>129</v>
      </c>
      <c r="AW257" s="175" t="s">
        <v>30</v>
      </c>
      <c r="AX257" s="175" t="s">
        <v>73</v>
      </c>
      <c r="AY257" s="178" t="s">
        <v>122</v>
      </c>
    </row>
    <row r="258" s="194" customFormat="true" ht="12.8" hidden="false" customHeight="false" outlineLevel="0" collapsed="false">
      <c r="B258" s="195"/>
      <c r="D258" s="177" t="s">
        <v>138</v>
      </c>
      <c r="E258" s="196"/>
      <c r="F258" s="197" t="s">
        <v>159</v>
      </c>
      <c r="H258" s="198" t="n">
        <v>5</v>
      </c>
      <c r="I258" s="199"/>
      <c r="L258" s="195"/>
      <c r="M258" s="200"/>
      <c r="N258" s="201"/>
      <c r="O258" s="201"/>
      <c r="P258" s="201"/>
      <c r="Q258" s="201"/>
      <c r="R258" s="201"/>
      <c r="S258" s="201"/>
      <c r="T258" s="202"/>
      <c r="AT258" s="196" t="s">
        <v>138</v>
      </c>
      <c r="AU258" s="196" t="s">
        <v>78</v>
      </c>
      <c r="AV258" s="194" t="s">
        <v>128</v>
      </c>
      <c r="AW258" s="194" t="s">
        <v>30</v>
      </c>
      <c r="AX258" s="194" t="s">
        <v>78</v>
      </c>
      <c r="AY258" s="196" t="s">
        <v>122</v>
      </c>
    </row>
    <row r="259" s="147" customFormat="true" ht="25.9" hidden="false" customHeight="true" outlineLevel="0" collapsed="false">
      <c r="B259" s="148"/>
      <c r="D259" s="149" t="s">
        <v>72</v>
      </c>
      <c r="E259" s="150" t="s">
        <v>487</v>
      </c>
      <c r="F259" s="150" t="s">
        <v>488</v>
      </c>
      <c r="I259" s="151"/>
      <c r="J259" s="152" t="n">
        <f aca="false">BK259</f>
        <v>0</v>
      </c>
      <c r="L259" s="148"/>
      <c r="M259" s="153"/>
      <c r="N259" s="154"/>
      <c r="O259" s="154"/>
      <c r="P259" s="155" t="n">
        <f aca="false">P260+P262+P264</f>
        <v>0</v>
      </c>
      <c r="Q259" s="154"/>
      <c r="R259" s="155" t="n">
        <f aca="false">R260+R262+R264</f>
        <v>0</v>
      </c>
      <c r="S259" s="154"/>
      <c r="T259" s="156" t="n">
        <f aca="false">T260+T262+T264</f>
        <v>0</v>
      </c>
      <c r="AR259" s="149" t="s">
        <v>148</v>
      </c>
      <c r="AT259" s="157" t="s">
        <v>72</v>
      </c>
      <c r="AU259" s="157" t="s">
        <v>73</v>
      </c>
      <c r="AY259" s="149" t="s">
        <v>122</v>
      </c>
      <c r="BK259" s="158" t="n">
        <f aca="false">BK260+BK262+BK264</f>
        <v>0</v>
      </c>
    </row>
    <row r="260" s="147" customFormat="true" ht="22.8" hidden="false" customHeight="true" outlineLevel="0" collapsed="false">
      <c r="B260" s="148"/>
      <c r="D260" s="149" t="s">
        <v>72</v>
      </c>
      <c r="E260" s="159" t="s">
        <v>489</v>
      </c>
      <c r="F260" s="159" t="s">
        <v>490</v>
      </c>
      <c r="I260" s="151"/>
      <c r="J260" s="160" t="n">
        <f aca="false">BK260</f>
        <v>0</v>
      </c>
      <c r="L260" s="148"/>
      <c r="M260" s="153"/>
      <c r="N260" s="154"/>
      <c r="O260" s="154"/>
      <c r="P260" s="155" t="n">
        <f aca="false">P261</f>
        <v>0</v>
      </c>
      <c r="Q260" s="154"/>
      <c r="R260" s="155" t="n">
        <f aca="false">R261</f>
        <v>0</v>
      </c>
      <c r="S260" s="154"/>
      <c r="T260" s="156" t="n">
        <f aca="false">T261</f>
        <v>0</v>
      </c>
      <c r="AR260" s="149" t="s">
        <v>148</v>
      </c>
      <c r="AT260" s="157" t="s">
        <v>72</v>
      </c>
      <c r="AU260" s="157" t="s">
        <v>78</v>
      </c>
      <c r="AY260" s="149" t="s">
        <v>122</v>
      </c>
      <c r="BK260" s="158" t="n">
        <f aca="false">BK261</f>
        <v>0</v>
      </c>
    </row>
    <row r="261" s="27" customFormat="true" ht="16.5" hidden="false" customHeight="true" outlineLevel="0" collapsed="false">
      <c r="A261" s="22"/>
      <c r="B261" s="161"/>
      <c r="C261" s="162" t="s">
        <v>491</v>
      </c>
      <c r="D261" s="162" t="s">
        <v>124</v>
      </c>
      <c r="E261" s="163" t="s">
        <v>492</v>
      </c>
      <c r="F261" s="164" t="s">
        <v>493</v>
      </c>
      <c r="G261" s="165" t="s">
        <v>127</v>
      </c>
      <c r="H261" s="166" t="n">
        <v>1</v>
      </c>
      <c r="I261" s="167"/>
      <c r="J261" s="168" t="n">
        <f aca="false">ROUND(I261*H261,2)</f>
        <v>0</v>
      </c>
      <c r="K261" s="203" t="s">
        <v>162</v>
      </c>
      <c r="L261" s="23"/>
      <c r="M261" s="169"/>
      <c r="N261" s="170" t="s">
        <v>39</v>
      </c>
      <c r="O261" s="60"/>
      <c r="P261" s="171" t="n">
        <f aca="false">O261*H261</f>
        <v>0</v>
      </c>
      <c r="Q261" s="171" t="n">
        <v>0</v>
      </c>
      <c r="R261" s="171" t="n">
        <f aca="false">Q261*H261</f>
        <v>0</v>
      </c>
      <c r="S261" s="171" t="n">
        <v>0</v>
      </c>
      <c r="T261" s="172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3" t="s">
        <v>494</v>
      </c>
      <c r="AT261" s="173" t="s">
        <v>124</v>
      </c>
      <c r="AU261" s="173" t="s">
        <v>129</v>
      </c>
      <c r="AY261" s="3" t="s">
        <v>122</v>
      </c>
      <c r="BE261" s="174" t="n">
        <f aca="false">IF(N261="základní",J261,0)</f>
        <v>0</v>
      </c>
      <c r="BF261" s="174" t="n">
        <f aca="false">IF(N261="snížená",J261,0)</f>
        <v>0</v>
      </c>
      <c r="BG261" s="174" t="n">
        <f aca="false">IF(N261="zákl. přenesená",J261,0)</f>
        <v>0</v>
      </c>
      <c r="BH261" s="174" t="n">
        <f aca="false">IF(N261="sníž. přenesená",J261,0)</f>
        <v>0</v>
      </c>
      <c r="BI261" s="174" t="n">
        <f aca="false">IF(N261="nulová",J261,0)</f>
        <v>0</v>
      </c>
      <c r="BJ261" s="3" t="s">
        <v>129</v>
      </c>
      <c r="BK261" s="174" t="n">
        <f aca="false">ROUND(I261*H261,2)</f>
        <v>0</v>
      </c>
      <c r="BL261" s="3" t="s">
        <v>494</v>
      </c>
      <c r="BM261" s="173" t="s">
        <v>495</v>
      </c>
    </row>
    <row r="262" s="147" customFormat="true" ht="22.8" hidden="false" customHeight="true" outlineLevel="0" collapsed="false">
      <c r="B262" s="148"/>
      <c r="D262" s="149" t="s">
        <v>72</v>
      </c>
      <c r="E262" s="159" t="s">
        <v>496</v>
      </c>
      <c r="F262" s="159" t="s">
        <v>497</v>
      </c>
      <c r="I262" s="151"/>
      <c r="J262" s="160" t="n">
        <f aca="false">BK262</f>
        <v>0</v>
      </c>
      <c r="L262" s="148"/>
      <c r="M262" s="153"/>
      <c r="N262" s="154"/>
      <c r="O262" s="154"/>
      <c r="P262" s="155" t="n">
        <f aca="false">P263</f>
        <v>0</v>
      </c>
      <c r="Q262" s="154"/>
      <c r="R262" s="155" t="n">
        <f aca="false">R263</f>
        <v>0</v>
      </c>
      <c r="S262" s="154"/>
      <c r="T262" s="156" t="n">
        <f aca="false">T263</f>
        <v>0</v>
      </c>
      <c r="AR262" s="149" t="s">
        <v>148</v>
      </c>
      <c r="AT262" s="157" t="s">
        <v>72</v>
      </c>
      <c r="AU262" s="157" t="s">
        <v>78</v>
      </c>
      <c r="AY262" s="149" t="s">
        <v>122</v>
      </c>
      <c r="BK262" s="158" t="n">
        <f aca="false">BK263</f>
        <v>0</v>
      </c>
    </row>
    <row r="263" s="27" customFormat="true" ht="16.5" hidden="false" customHeight="true" outlineLevel="0" collapsed="false">
      <c r="A263" s="22"/>
      <c r="B263" s="161"/>
      <c r="C263" s="162" t="s">
        <v>498</v>
      </c>
      <c r="D263" s="162" t="s">
        <v>124</v>
      </c>
      <c r="E263" s="163" t="s">
        <v>499</v>
      </c>
      <c r="F263" s="164" t="s">
        <v>500</v>
      </c>
      <c r="G263" s="165" t="s">
        <v>127</v>
      </c>
      <c r="H263" s="166" t="n">
        <v>1</v>
      </c>
      <c r="I263" s="167"/>
      <c r="J263" s="168" t="n">
        <f aca="false">ROUND(I263*H263,2)</f>
        <v>0</v>
      </c>
      <c r="K263" s="203" t="s">
        <v>162</v>
      </c>
      <c r="L263" s="23"/>
      <c r="M263" s="169"/>
      <c r="N263" s="170" t="s">
        <v>39</v>
      </c>
      <c r="O263" s="60"/>
      <c r="P263" s="171" t="n">
        <f aca="false">O263*H263</f>
        <v>0</v>
      </c>
      <c r="Q263" s="171" t="n">
        <v>0</v>
      </c>
      <c r="R263" s="171" t="n">
        <f aca="false">Q263*H263</f>
        <v>0</v>
      </c>
      <c r="S263" s="171" t="n">
        <v>0</v>
      </c>
      <c r="T263" s="172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3" t="s">
        <v>494</v>
      </c>
      <c r="AT263" s="173" t="s">
        <v>124</v>
      </c>
      <c r="AU263" s="173" t="s">
        <v>129</v>
      </c>
      <c r="AY263" s="3" t="s">
        <v>122</v>
      </c>
      <c r="BE263" s="174" t="n">
        <f aca="false">IF(N263="základní",J263,0)</f>
        <v>0</v>
      </c>
      <c r="BF263" s="174" t="n">
        <f aca="false">IF(N263="snížená",J263,0)</f>
        <v>0</v>
      </c>
      <c r="BG263" s="174" t="n">
        <f aca="false">IF(N263="zákl. přenesená",J263,0)</f>
        <v>0</v>
      </c>
      <c r="BH263" s="174" t="n">
        <f aca="false">IF(N263="sníž. přenesená",J263,0)</f>
        <v>0</v>
      </c>
      <c r="BI263" s="174" t="n">
        <f aca="false">IF(N263="nulová",J263,0)</f>
        <v>0</v>
      </c>
      <c r="BJ263" s="3" t="s">
        <v>129</v>
      </c>
      <c r="BK263" s="174" t="n">
        <f aca="false">ROUND(I263*H263,2)</f>
        <v>0</v>
      </c>
      <c r="BL263" s="3" t="s">
        <v>494</v>
      </c>
      <c r="BM263" s="173" t="s">
        <v>501</v>
      </c>
    </row>
    <row r="264" s="147" customFormat="true" ht="22.8" hidden="false" customHeight="true" outlineLevel="0" collapsed="false">
      <c r="B264" s="148"/>
      <c r="D264" s="149" t="s">
        <v>72</v>
      </c>
      <c r="E264" s="159" t="s">
        <v>502</v>
      </c>
      <c r="F264" s="159" t="s">
        <v>503</v>
      </c>
      <c r="I264" s="151"/>
      <c r="J264" s="160" t="n">
        <f aca="false">BK264</f>
        <v>0</v>
      </c>
      <c r="L264" s="148"/>
      <c r="M264" s="153"/>
      <c r="N264" s="154"/>
      <c r="O264" s="154"/>
      <c r="P264" s="155" t="n">
        <f aca="false">P265</f>
        <v>0</v>
      </c>
      <c r="Q264" s="154"/>
      <c r="R264" s="155" t="n">
        <f aca="false">R265</f>
        <v>0</v>
      </c>
      <c r="S264" s="154"/>
      <c r="T264" s="156" t="n">
        <f aca="false">T265</f>
        <v>0</v>
      </c>
      <c r="AR264" s="149" t="s">
        <v>148</v>
      </c>
      <c r="AT264" s="157" t="s">
        <v>72</v>
      </c>
      <c r="AU264" s="157" t="s">
        <v>78</v>
      </c>
      <c r="AY264" s="149" t="s">
        <v>122</v>
      </c>
      <c r="BK264" s="158" t="n">
        <f aca="false">BK265</f>
        <v>0</v>
      </c>
    </row>
    <row r="265" s="27" customFormat="true" ht="16.5" hidden="false" customHeight="true" outlineLevel="0" collapsed="false">
      <c r="A265" s="22"/>
      <c r="B265" s="161"/>
      <c r="C265" s="162" t="s">
        <v>504</v>
      </c>
      <c r="D265" s="162" t="s">
        <v>124</v>
      </c>
      <c r="E265" s="163" t="s">
        <v>505</v>
      </c>
      <c r="F265" s="164" t="s">
        <v>506</v>
      </c>
      <c r="G265" s="165" t="s">
        <v>127</v>
      </c>
      <c r="H265" s="166" t="n">
        <v>1</v>
      </c>
      <c r="I265" s="167"/>
      <c r="J265" s="168" t="n">
        <f aca="false">ROUND(I265*H265,2)</f>
        <v>0</v>
      </c>
      <c r="K265" s="203" t="s">
        <v>162</v>
      </c>
      <c r="L265" s="23"/>
      <c r="M265" s="216"/>
      <c r="N265" s="217" t="s">
        <v>39</v>
      </c>
      <c r="O265" s="218"/>
      <c r="P265" s="219" t="n">
        <f aca="false">O265*H265</f>
        <v>0</v>
      </c>
      <c r="Q265" s="219" t="n">
        <v>0</v>
      </c>
      <c r="R265" s="219" t="n">
        <f aca="false">Q265*H265</f>
        <v>0</v>
      </c>
      <c r="S265" s="219" t="n">
        <v>0</v>
      </c>
      <c r="T265" s="220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3" t="s">
        <v>494</v>
      </c>
      <c r="AT265" s="173" t="s">
        <v>124</v>
      </c>
      <c r="AU265" s="173" t="s">
        <v>129</v>
      </c>
      <c r="AY265" s="3" t="s">
        <v>122</v>
      </c>
      <c r="BE265" s="174" t="n">
        <f aca="false">IF(N265="základní",J265,0)</f>
        <v>0</v>
      </c>
      <c r="BF265" s="174" t="n">
        <f aca="false">IF(N265="snížená",J265,0)</f>
        <v>0</v>
      </c>
      <c r="BG265" s="174" t="n">
        <f aca="false">IF(N265="zákl. přenesená",J265,0)</f>
        <v>0</v>
      </c>
      <c r="BH265" s="174" t="n">
        <f aca="false">IF(N265="sníž. přenesená",J265,0)</f>
        <v>0</v>
      </c>
      <c r="BI265" s="174" t="n">
        <f aca="false">IF(N265="nulová",J265,0)</f>
        <v>0</v>
      </c>
      <c r="BJ265" s="3" t="s">
        <v>129</v>
      </c>
      <c r="BK265" s="174" t="n">
        <f aca="false">ROUND(I265*H265,2)</f>
        <v>0</v>
      </c>
      <c r="BL265" s="3" t="s">
        <v>494</v>
      </c>
      <c r="BM265" s="173" t="s">
        <v>507</v>
      </c>
    </row>
    <row r="266" s="27" customFormat="true" ht="6.95" hidden="false" customHeight="true" outlineLevel="0" collapsed="false">
      <c r="A266" s="22"/>
      <c r="B266" s="44"/>
      <c r="C266" s="45"/>
      <c r="D266" s="45"/>
      <c r="E266" s="45"/>
      <c r="F266" s="45"/>
      <c r="G266" s="45"/>
      <c r="H266" s="45"/>
      <c r="I266" s="45"/>
      <c r="J266" s="45"/>
      <c r="K266" s="45"/>
      <c r="L266" s="23"/>
      <c r="M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</row>
  </sheetData>
  <autoFilter ref="C132:K265"/>
  <mergeCells count="6">
    <mergeCell ref="L2:V2"/>
    <mergeCell ref="E7:H7"/>
    <mergeCell ref="E16:H16"/>
    <mergeCell ref="E25:H25"/>
    <mergeCell ref="E85:H85"/>
    <mergeCell ref="E125:H125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2021-09-06T13:01:42Z</dcterms:created>
  <dc:creator>Eva-TOSH\Eva</dc:creator>
  <dc:description/>
  <dc:language>cs-CZ</dc:language>
  <cp:lastModifiedBy/>
  <cp:lastPrinted>2021-09-06T15:04:26Z</cp:lastPrinted>
  <dcterms:modified xsi:type="dcterms:W3CDTF">2021-09-06T15:05:13Z</dcterms:modified>
  <cp:revision>1</cp:revision>
  <dc:subject/>
  <dc:title/>
</cp:coreProperties>
</file>